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4000" windowHeight="9840" activeTab="0"/>
  </bookViews>
  <sheets>
    <sheet name="附表1一般公共预算收入预算表" sheetId="1" r:id="rId3"/>
    <sheet name="附表2一般公共预算支出预算表" sheetId="3" r:id="rId4"/>
    <sheet name="附表3一般公共预算本级支出预算表" sheetId="23" r:id="rId5"/>
    <sheet name="附表4一般公共预算基本支出预算表 " sheetId="19" r:id="rId6"/>
    <sheet name="附表5一般公共预算税收返还和转移支付预算表" sheetId="29" r:id="rId7"/>
    <sheet name="附表6税收返还分地区预算表" sheetId="25" r:id="rId8"/>
    <sheet name="附表7一般性转移支付分地区预算表 " sheetId="8" r:id="rId9"/>
    <sheet name="附表8专项转移支付分地区预算表" sheetId="20" r:id="rId10"/>
    <sheet name="附表9政府一般债务限额和余额情况表" sheetId="37" r:id="rId11"/>
    <sheet name="附表10政府性基金收入预算表" sheetId="33" r:id="rId12"/>
    <sheet name="附表11政府性基金支出预算表" sheetId="34" r:id="rId13"/>
    <sheet name="附表12政府性基金转移支付分项目预算表" sheetId="30" r:id="rId14"/>
    <sheet name="附表13政府专项债务限额和余额情况表" sheetId="38" r:id="rId15"/>
    <sheet name="附表14国资预算收入预算表  " sheetId="31" r:id="rId16"/>
    <sheet name="附表15国资预算支出预算表 " sheetId="32" r:id="rId17"/>
    <sheet name="附表16社保基金收入预算表" sheetId="35" r:id="rId18"/>
    <sheet name="附表17社保基金支出预算表 " sheetId="36" r:id="rId19"/>
    <sheet name="附表28部门三公经费预算情况表" sheetId="18" r:id="rId20"/>
  </sheets>
  <definedNames>
    <definedName name="_xlnm.Print_Titles" localSheetId="9">附表10政府性基金收入预算表!$A$3:$IV$4</definedName>
    <definedName name="_xlnm.Print_Titles" localSheetId="10">附表11政府性基金支出预算表!$A$3:$IV$4</definedName>
    <definedName name="_xlnm.Print_Titles" localSheetId="13">'附表14国资预算收入预算表  '!$A$3:$IV$4</definedName>
    <definedName name="_xlnm.Print_Titles" localSheetId="14">'附表15国资预算支出预算表 '!$A$3:$IV$4</definedName>
    <definedName name="_xlnm.Print_Titles" localSheetId="15">附表16社保基金收入预算表!$A$3:$IV$4</definedName>
    <definedName name="_xlnm.Print_Titles" localSheetId="16">'附表17社保基金支出预算表 '!$A$3:$IV$4</definedName>
    <definedName name="_xlnm.Print_Titles" localSheetId="1">附表2一般公共预算支出预算表!$3:$4</definedName>
    <definedName name="_xlnm.Print_Titles" localSheetId="2">附表3一般公共预算本级支出预算表!$3:$4</definedName>
    <definedName name="_xlnm.Print_Titles" localSheetId="3">'附表4一般公共预算基本支出预算表 '!$3:$4</definedName>
    <definedName name="_xlnm.Print_Titles" localSheetId="6">'附表7一般性转移支付分地区预算表 '!$3:$4</definedName>
    <definedName name="_xlnm.Print_Titles" localSheetId="7">附表8专项转移支付分地区预算表!$3:$4</definedName>
  </definedNames>
  <calcPr calcId="144525"/>
</workbook>
</file>

<file path=xl/calcChain.xml><?xml version="1.0" encoding="utf-8"?>
<calcChain xmlns="http://schemas.openxmlformats.org/spreadsheetml/2006/main">
  <c r="B6" i="29" l="1"/>
</calcChain>
</file>

<file path=xl/sharedStrings.xml><?xml version="1.0" encoding="utf-8"?>
<sst xmlns="http://schemas.openxmlformats.org/spreadsheetml/2006/main" count="1716" uniqueCount="1302">
  <si>
    <t>附表1</t>
  </si>
  <si>
    <t>2020年一般公共预算收入预算表</t>
  </si>
  <si>
    <t>单位：万元</t>
  </si>
  <si>
    <t>项       目</t>
  </si>
  <si>
    <t>2020年预算数</t>
  </si>
  <si>
    <t>一、税收收入</t>
  </si>
  <si>
    <t xml:space="preserve">       增值税</t>
  </si>
  <si>
    <t xml:space="preserve">       企业所得税</t>
  </si>
  <si>
    <t xml:space="preserve">       个人所得税</t>
  </si>
  <si>
    <t xml:space="preserve">       资源税</t>
  </si>
  <si>
    <t xml:space="preserve">       城市维护建设税</t>
  </si>
  <si>
    <t xml:space="preserve">       房产税</t>
  </si>
  <si>
    <t xml:space="preserve">       印花税</t>
  </si>
  <si>
    <t xml:space="preserve">       城镇土地使用税</t>
  </si>
  <si>
    <t xml:space="preserve">       土地增值税</t>
  </si>
  <si>
    <t xml:space="preserve">       车船税</t>
  </si>
  <si>
    <t xml:space="preserve">       耕地占用税</t>
  </si>
  <si>
    <t xml:space="preserve">       契税</t>
  </si>
  <si>
    <t xml:space="preserve">       烟叶税</t>
  </si>
  <si>
    <t xml:space="preserve">    其他税收收入</t>
  </si>
  <si>
    <t>……</t>
  </si>
  <si>
    <t>二、非税收入</t>
  </si>
  <si>
    <t xml:space="preserve">       专项收入</t>
  </si>
  <si>
    <t xml:space="preserve">       行政事业性收费收入</t>
  </si>
  <si>
    <t xml:space="preserve">       罚没收入</t>
  </si>
  <si>
    <t xml:space="preserve">       国有资本经营收入</t>
  </si>
  <si>
    <t xml:space="preserve">       国有资源（资产）有偿使用收入</t>
  </si>
  <si>
    <t xml:space="preserve">       捐赠收入</t>
  </si>
  <si>
    <t xml:space="preserve">       政府住房基金收入</t>
  </si>
  <si>
    <t xml:space="preserve">       其他收入</t>
  </si>
  <si>
    <t xml:space="preserve">     收入合计</t>
  </si>
  <si>
    <t xml:space="preserve"> 加： 上级税收返还和转移支付收入</t>
  </si>
  <si>
    <t xml:space="preserve">        税收返还收入</t>
  </si>
  <si>
    <t xml:space="preserve">        一般性转移支付收入</t>
  </si>
  <si>
    <t xml:space="preserve">        专项转移支付收入</t>
  </si>
  <si>
    <t xml:space="preserve">      上年结余收入</t>
  </si>
  <si>
    <t xml:space="preserve">      下级上解收入</t>
  </si>
  <si>
    <t xml:space="preserve">      调入资金</t>
  </si>
  <si>
    <t xml:space="preserve">        调入预算稳定调节基金</t>
  </si>
  <si>
    <t xml:space="preserve">      地方政府一般债务收入</t>
  </si>
  <si>
    <t xml:space="preserve">      地方政府一般债务转贷收入</t>
  </si>
  <si>
    <t xml:space="preserve">      接受其他地区援助收入</t>
  </si>
  <si>
    <t xml:space="preserve">        收入总计</t>
  </si>
  <si>
    <t>附表2</t>
  </si>
  <si>
    <t xml:space="preserve">2020年一般公共预算支出预算表                                                    </t>
  </si>
  <si>
    <t>加：上级提前下达转移支付数</t>
  </si>
  <si>
    <t>2020年预算合计数</t>
  </si>
  <si>
    <t>本级支出</t>
  </si>
  <si>
    <t>一、 一般公共服务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</si>
  <si>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</si>
  <si>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</si>
  <si>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</si>
  <si>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</si>
  <si>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</si>
  <si>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</si>
  <si>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</si>
  <si>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</si>
  <si>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</si>
  <si>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</si>
  <si>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</si>
  <si>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</si>
  <si>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</si>
  <si>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</si>
  <si>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</si>
  <si>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</si>
  <si>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</si>
  <si>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</si>
  <si>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</si>
  <si>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</si>
  <si>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</si>
  <si>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二十三、债务付息支出</t>
  </si>
  <si>
    <t>二十四、债务发行费用支出</t>
  </si>
  <si>
    <t>二十五、其他支出</t>
  </si>
  <si>
    <t>支出合计</t>
  </si>
  <si>
    <t>二、对下级税收返还和转移支付</t>
  </si>
  <si>
    <t xml:space="preserve">   税收返还</t>
  </si>
  <si>
    <t xml:space="preserve">   一般性转移支付</t>
  </si>
  <si>
    <t xml:space="preserve">   专项转移支付</t>
  </si>
  <si>
    <t>加：上解上级支出</t>
  </si>
  <si>
    <t xml:space="preserve">    调出资金</t>
  </si>
  <si>
    <t xml:space="preserve">      补充预算稳定调节基金</t>
  </si>
  <si>
    <t xml:space="preserve">    地方政府一般债务还本支出</t>
  </si>
  <si>
    <t xml:space="preserve">    地方政府一般债务转贷支出</t>
  </si>
  <si>
    <t xml:space="preserve">    援助其他地区支出</t>
  </si>
  <si>
    <t xml:space="preserve">   支出合计</t>
  </si>
  <si>
    <t>附表3</t>
  </si>
  <si>
    <t xml:space="preserve">2020年一般公共预算本级支出预算表                                                    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</si>
  <si>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</si>
  <si>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</si>
  <si>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</si>
  <si>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</si>
  <si>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</si>
  <si>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</si>
  <si>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</si>
  <si>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</si>
  <si>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</si>
  <si>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</si>
  <si>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</si>
  <si>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</si>
  <si>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</si>
  <si>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</si>
  <si>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</si>
  <si>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</si>
  <si>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</si>
  <si>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</si>
  <si>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</si>
  <si>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</si>
  <si>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</si>
  <si>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</si>
  <si>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</si>
  <si>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</si>
  <si>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</si>
  <si>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</si>
  <si>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</si>
  <si>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</si>
  <si>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</si>
  <si>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</si>
  <si>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</si>
  <si>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</si>
  <si>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</si>
  <si>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</si>
  <si>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</si>
  <si>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</si>
  <si>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</si>
  <si>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</si>
  <si>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</si>
  <si>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</si>
  <si>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</si>
  <si>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</si>
  <si>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</si>
  <si>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</si>
  <si>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</si>
  <si>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</si>
  <si>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</si>
  <si>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</si>
  <si>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发票管理及税务登记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</si>
  <si>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</si>
  <si>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</si>
  <si>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</si>
  <si>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</si>
  <si>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</si>
  <si>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</si>
  <si>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</si>
  <si>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</si>
  <si>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</si>
  <si>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</si>
  <si>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</si>
  <si>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</si>
  <si>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</si>
  <si>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</si>
  <si>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</si>
  <si>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</si>
  <si>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</si>
  <si>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</si>
  <si>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</si>
  <si>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</si>
  <si>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</si>
  <si>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</si>
  <si>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</si>
  <si>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</si>
  <si>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</si>
  <si>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</si>
  <si>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</si>
  <si>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</si>
  <si>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</si>
  <si>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</si>
  <si>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</si>
  <si>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</si>
  <si>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</si>
  <si>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</si>
  <si>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</si>
  <si>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</si>
  <si>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</si>
  <si>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</si>
  <si>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国际组织专项活动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</si>
  <si>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</si>
  <si>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</si>
  <si>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</si>
  <si>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</si>
  <si>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</si>
  <si>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</si>
  <si>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</si>
  <si>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</si>
  <si>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</si>
  <si>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</si>
  <si>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</si>
  <si>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</si>
  <si>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</si>
  <si>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</si>
  <si>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</si>
  <si>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</si>
  <si>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</si>
  <si>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</si>
  <si>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</si>
  <si>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</si>
  <si>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</si>
  <si>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</si>
  <si>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</si>
  <si>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</si>
  <si>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</si>
  <si>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</si>
  <si>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</si>
  <si>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</si>
  <si>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</si>
  <si>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</si>
  <si>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</si>
  <si>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</si>
  <si>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</si>
  <si>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</si>
  <si>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</si>
  <si>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</si>
  <si>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</si>
  <si>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</si>
  <si>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</si>
  <si>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</si>
  <si>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</si>
  <si>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</si>
  <si>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</si>
  <si>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</si>
  <si>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</si>
  <si>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</si>
  <si>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</si>
  <si>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</si>
  <si>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</si>
  <si>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</si>
  <si>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</si>
  <si>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</si>
  <si>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  对外合作与交流</t>
  </si>
  <si>
    <t xml:space="preserve">    其他外交支出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</si>
  <si>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</si>
  <si>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</si>
  <si>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</si>
  <si>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</si>
  <si>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</si>
  <si>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</si>
  <si>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</si>
  <si>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</si>
  <si>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</si>
  <si>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</si>
  <si>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</si>
  <si>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</si>
  <si>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</si>
  <si>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</si>
  <si>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</si>
  <si>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</si>
  <si>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</si>
  <si>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</si>
  <si>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</si>
  <si>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</si>
  <si>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</si>
  <si>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</si>
  <si>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</si>
  <si>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</si>
  <si>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</si>
  <si>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检查监督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</si>
  <si>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</si>
  <si>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</si>
  <si>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</si>
  <si>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</si>
  <si>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</si>
  <si>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</si>
  <si>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</si>
  <si>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</si>
  <si>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</si>
  <si>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</si>
  <si>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</si>
  <si>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国家统一法律职业资格考试</t>
  </si>
  <si>
    <t xml:space="preserve">      仲裁</t>
  </si>
  <si>
    <t xml:space="preserve">      社区矫正</t>
  </si>
  <si>
    <t xml:space="preserve">      司法鉴定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</si>
  <si>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</si>
  <si>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</si>
  <si>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</si>
  <si>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</si>
  <si>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</si>
  <si>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</si>
  <si>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</si>
  <si>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</si>
  <si>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</si>
  <si>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</si>
  <si>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</si>
  <si>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</si>
  <si>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</si>
  <si>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</si>
  <si>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</si>
  <si>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</si>
  <si>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</si>
  <si>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</si>
  <si>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</si>
  <si>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</si>
  <si>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其他公共安全支出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</si>
  <si>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</si>
  <si>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</si>
  <si>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</si>
  <si>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</si>
  <si>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</si>
  <si>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</si>
  <si>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</si>
  <si>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</si>
  <si>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</si>
  <si>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</si>
  <si>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</si>
  <si>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</si>
  <si>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</si>
  <si>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</si>
  <si>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</si>
  <si>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</si>
  <si>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</si>
  <si>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</si>
  <si>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</si>
  <si>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</si>
  <si>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</si>
  <si>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</si>
  <si>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</si>
  <si>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</si>
  <si>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</si>
  <si>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</si>
  <si>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</si>
  <si>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</si>
  <si>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</si>
  <si>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</si>
  <si>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</si>
  <si>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</si>
  <si>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</si>
  <si>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</si>
  <si>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</si>
  <si>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</si>
  <si>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</si>
  <si>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</si>
  <si>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</si>
  <si>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</si>
  <si>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</si>
  <si>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</si>
  <si>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</si>
  <si>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</si>
  <si>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</si>
  <si>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</si>
  <si>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</si>
  <si>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</si>
  <si>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</si>
  <si>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</si>
  <si>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</si>
  <si>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</si>
  <si>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</si>
  <si>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</si>
  <si>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</si>
  <si>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</si>
  <si>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</si>
  <si>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</si>
  <si>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</si>
  <si>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</si>
  <si>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</si>
  <si>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</si>
  <si>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</si>
  <si>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</si>
  <si>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</si>
  <si>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</si>
  <si>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</si>
  <si>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</si>
  <si>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</si>
  <si>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</si>
  <si>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</si>
  <si>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</si>
  <si>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</si>
  <si>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</si>
  <si>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</si>
  <si>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</si>
  <si>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</si>
  <si>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</si>
  <si>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</si>
  <si>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</si>
  <si>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</si>
  <si>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</si>
  <si>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</si>
  <si>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</si>
  <si>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</si>
  <si>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</si>
  <si>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</si>
  <si>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</si>
  <si>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</si>
  <si>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</si>
  <si>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</si>
  <si>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</si>
  <si>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</si>
  <si>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</si>
  <si>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</si>
  <si>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</si>
  <si>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</si>
  <si>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</si>
  <si>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</si>
  <si>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</si>
  <si>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</si>
  <si>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</si>
  <si>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</si>
  <si>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</si>
  <si>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</si>
  <si>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</si>
  <si>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</si>
  <si>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</si>
  <si>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</si>
  <si>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</si>
  <si>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</si>
  <si>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</si>
  <si>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</si>
  <si>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</si>
  <si>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</si>
  <si>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</si>
  <si>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</si>
  <si>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</si>
  <si>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</si>
  <si>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</si>
  <si>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</si>
  <si>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</si>
  <si>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一般行政管理实务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</si>
  <si>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</si>
  <si>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</si>
  <si>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</si>
  <si>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</si>
  <si>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</si>
  <si>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</si>
  <si>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广播</t>
  </si>
  <si>
    <t xml:space="preserve">      电视</t>
  </si>
  <si>
    <t xml:space="preserve">      监测监管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</si>
  <si>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</si>
  <si>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</si>
  <si>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</si>
  <si>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</si>
  <si>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</si>
  <si>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</si>
  <si>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</si>
  <si>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</si>
  <si>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</si>
  <si>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</si>
  <si>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</si>
  <si>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</si>
  <si>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</si>
  <si>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</si>
  <si>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</si>
  <si>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</si>
  <si>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</si>
  <si>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</si>
  <si>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</si>
  <si>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</si>
  <si>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</si>
  <si>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</si>
  <si>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</si>
  <si>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</si>
  <si>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</si>
  <si>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</si>
  <si>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</si>
  <si>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</si>
  <si>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</si>
  <si>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</si>
  <si>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</si>
  <si>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</si>
  <si>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</si>
  <si>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</si>
  <si>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</si>
  <si>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</si>
  <si>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</si>
  <si>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</si>
  <si>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</si>
  <si>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</si>
  <si>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</si>
  <si>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</si>
  <si>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</si>
  <si>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</si>
  <si>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</si>
  <si>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</si>
  <si>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</si>
  <si>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</si>
  <si>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</si>
  <si>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</si>
  <si>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</si>
  <si>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</si>
  <si>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</si>
  <si>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</si>
  <si>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</si>
  <si>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</si>
  <si>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</si>
  <si>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</si>
  <si>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</si>
  <si>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</si>
  <si>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</si>
  <si>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</si>
  <si>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</si>
  <si>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</si>
  <si>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</si>
  <si>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</si>
  <si>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</si>
  <si>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</si>
  <si>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</si>
  <si>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</si>
  <si>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</si>
  <si>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</si>
  <si>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</si>
  <si>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</si>
  <si>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</si>
  <si>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</si>
  <si>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</si>
  <si>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</si>
  <si>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</si>
  <si>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</si>
  <si>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</si>
  <si>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</si>
  <si>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</si>
  <si>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</si>
  <si>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</si>
  <si>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</si>
  <si>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</si>
  <si>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</si>
  <si>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</si>
  <si>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</si>
  <si>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</si>
  <si>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</si>
  <si>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</si>
  <si>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</si>
  <si>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</si>
  <si>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</si>
  <si>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</si>
  <si>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</si>
  <si>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</si>
  <si>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</si>
  <si>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</si>
  <si>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</si>
  <si>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</si>
  <si>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</si>
  <si>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</si>
  <si>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</si>
  <si>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</si>
  <si>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</si>
  <si>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</si>
  <si>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</si>
  <si>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</si>
  <si>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</si>
  <si>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</si>
  <si>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</si>
  <si>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</si>
  <si>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</si>
  <si>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</si>
  <si>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</si>
  <si>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</si>
  <si>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</si>
  <si>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</si>
  <si>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</si>
  <si>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</si>
  <si>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</si>
  <si>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</si>
  <si>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</si>
  <si>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</si>
  <si>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</si>
  <si>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</si>
  <si>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</si>
  <si>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</si>
  <si>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</si>
  <si>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</si>
  <si>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</si>
  <si>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</si>
  <si>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</si>
  <si>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</si>
  <si>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</si>
  <si>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</si>
  <si>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</si>
  <si>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</si>
  <si>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</si>
  <si>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</si>
  <si>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</si>
  <si>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</si>
  <si>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</si>
  <si>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</si>
  <si>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</si>
  <si>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</si>
  <si>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</si>
  <si>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</si>
  <si>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</si>
  <si>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</si>
  <si>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</si>
  <si>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</si>
  <si>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</si>
  <si>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</si>
  <si>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</si>
  <si>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</si>
  <si>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</si>
  <si>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</si>
  <si>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</si>
  <si>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</si>
  <si>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</si>
  <si>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</si>
  <si>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</si>
  <si>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老龄卫生健康服务</t>
  </si>
  <si>
    <t xml:space="preserve">      老龄卫生健康服务</t>
  </si>
  <si>
    <t xml:space="preserve">    其他卫生健康支出</t>
  </si>
  <si>
    <t xml:space="preserve">      其他卫生健康支出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</si>
  <si>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</si>
  <si>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</si>
  <si>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</si>
  <si>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</si>
  <si>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</si>
  <si>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</si>
  <si>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</si>
  <si>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</si>
  <si>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</si>
  <si>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</si>
  <si>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</si>
  <si>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</si>
  <si>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</si>
  <si>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</si>
  <si>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</si>
  <si>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</si>
  <si>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</si>
  <si>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</si>
  <si>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</si>
  <si>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</si>
  <si>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</si>
  <si>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</si>
  <si>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</si>
  <si>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</si>
  <si>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</si>
  <si>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</si>
  <si>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</si>
  <si>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</si>
  <si>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</si>
  <si>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</si>
  <si>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</si>
  <si>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</si>
  <si>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</si>
  <si>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</si>
  <si>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</si>
  <si>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</si>
  <si>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</si>
  <si>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</si>
  <si>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</si>
  <si>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</si>
  <si>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</si>
  <si>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</si>
  <si>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</si>
  <si>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</si>
  <si>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</si>
  <si>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</si>
  <si>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</si>
  <si>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</si>
  <si>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</si>
  <si>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</si>
  <si>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</si>
  <si>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</si>
  <si>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</si>
  <si>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</si>
  <si>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</si>
  <si>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</si>
  <si>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</si>
  <si>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</si>
  <si>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</si>
  <si>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</si>
  <si>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</si>
  <si>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</si>
  <si>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</si>
  <si>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</si>
  <si>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城乡社区管理事务</t>
  </si>
  <si>
    <t xml:space="preserve">      城管执法</t>
  </si>
  <si>
    <t xml:space="preserve">      工程建设国家标准规范编制与监管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</si>
  <si>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</si>
  <si>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</si>
  <si>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</si>
  <si>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</si>
  <si>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</si>
  <si>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</si>
  <si>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</si>
  <si>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</si>
  <si>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</si>
  <si>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</si>
  <si>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建设市场管理与监督</t>
  </si>
  <si>
    <t xml:space="preserve">    其他城乡社区支出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</si>
  <si>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</si>
  <si>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</si>
  <si>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</si>
  <si>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</si>
  <si>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</si>
  <si>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</si>
  <si>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</si>
  <si>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</si>
  <si>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</si>
  <si>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</si>
  <si>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</si>
  <si>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</si>
  <si>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</si>
  <si>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</si>
  <si>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</si>
  <si>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</si>
  <si>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</si>
  <si>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</si>
  <si>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</si>
  <si>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</si>
  <si>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</si>
  <si>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</si>
  <si>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</si>
  <si>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</si>
  <si>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</si>
  <si>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</si>
  <si>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</si>
  <si>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</si>
  <si>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</si>
  <si>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</si>
  <si>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</si>
  <si>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</si>
  <si>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</si>
  <si>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</si>
  <si>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</si>
  <si>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</si>
  <si>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</si>
  <si>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</si>
  <si>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</si>
  <si>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</si>
  <si>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</si>
  <si>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</si>
  <si>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</si>
  <si>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</si>
  <si>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</si>
  <si>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</si>
  <si>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</si>
  <si>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</si>
  <si>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</si>
  <si>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</si>
  <si>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</si>
  <si>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</si>
  <si>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</si>
  <si>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</si>
  <si>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</si>
  <si>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</si>
  <si>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</si>
  <si>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</si>
  <si>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</si>
  <si>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</si>
  <si>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</si>
  <si>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</si>
  <si>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</si>
  <si>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</si>
  <si>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</si>
  <si>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</si>
  <si>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</si>
  <si>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</si>
  <si>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</si>
  <si>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</si>
  <si>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</si>
  <si>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</si>
  <si>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</si>
  <si>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</si>
  <si>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</si>
  <si>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</si>
  <si>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</si>
  <si>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</si>
  <si>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</si>
  <si>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</si>
  <si>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</si>
  <si>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</si>
  <si>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</si>
  <si>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</si>
  <si>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</si>
  <si>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</si>
  <si>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</si>
  <si>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</si>
  <si>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</si>
  <si>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</si>
  <si>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</si>
  <si>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</si>
  <si>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</si>
  <si>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</si>
  <si>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</si>
  <si>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</si>
  <si>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</si>
  <si>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</si>
  <si>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</si>
  <si>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</si>
  <si>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</si>
  <si>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</si>
  <si>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</si>
  <si>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</si>
  <si>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</si>
  <si>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</si>
  <si>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</si>
  <si>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</si>
  <si>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</si>
  <si>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</si>
  <si>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</si>
  <si>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</si>
  <si>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</si>
  <si>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</si>
  <si>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</si>
  <si>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</si>
  <si>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</si>
  <si>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</si>
  <si>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</si>
  <si>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</si>
  <si>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</si>
  <si>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</si>
  <si>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</si>
  <si>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</si>
  <si>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</si>
  <si>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</si>
  <si>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</si>
  <si>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</si>
  <si>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</si>
  <si>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</si>
  <si>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</si>
  <si>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</si>
  <si>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</si>
  <si>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</si>
  <si>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</si>
  <si>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</si>
  <si>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</si>
  <si>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</si>
  <si>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</si>
  <si>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</si>
  <si>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</si>
  <si>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</si>
  <si>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</si>
  <si>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</si>
  <si>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</si>
  <si>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</si>
  <si>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</si>
  <si>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</si>
  <si>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</si>
  <si>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</si>
  <si>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</si>
  <si>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</si>
  <si>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</si>
  <si>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</si>
  <si>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</si>
  <si>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</si>
  <si>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</si>
  <si>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</si>
  <si>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</si>
  <si>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</si>
  <si>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</si>
  <si>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</si>
  <si>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</si>
  <si>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</si>
  <si>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</si>
  <si>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</si>
  <si>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</si>
  <si>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</si>
  <si>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</si>
  <si>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信息安全建设</t>
  </si>
  <si>
    <t xml:space="preserve">      专用通信</t>
  </si>
  <si>
    <t xml:space="preserve">      无线电监管</t>
  </si>
  <si>
    <t xml:space="preserve">      工业和信息产业战略研究与标准制定</t>
  </si>
  <si>
    <t xml:space="preserve">      工业和信息产业支持</t>
  </si>
  <si>
    <t xml:space="preserve">      电子专项工程</t>
  </si>
  <si>
    <t xml:space="preserve">      技术基础研究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</si>
  <si>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</si>
  <si>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</si>
  <si>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</si>
  <si>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</si>
  <si>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</si>
  <si>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</si>
  <si>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</si>
  <si>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</si>
  <si>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</si>
  <si>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</si>
  <si>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</si>
  <si>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</si>
  <si>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</si>
  <si>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</si>
  <si>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</si>
  <si>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</si>
  <si>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</si>
  <si>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</si>
  <si>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</si>
  <si>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</si>
  <si>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</si>
  <si>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</si>
  <si>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</si>
  <si>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</si>
  <si>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</si>
  <si>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</si>
  <si>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</si>
  <si>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</si>
  <si>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</si>
  <si>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</si>
  <si>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</si>
  <si>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</si>
  <si>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</si>
  <si>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</si>
  <si>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</si>
  <si>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其他金融支出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</si>
  <si>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</si>
  <si>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</si>
  <si>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</si>
  <si>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</si>
  <si>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</si>
  <si>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</si>
  <si>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</si>
  <si>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</si>
  <si>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</si>
  <si>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</si>
  <si>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</si>
  <si>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</si>
  <si>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</si>
  <si>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</si>
  <si>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</si>
  <si>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</si>
  <si>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</si>
  <si>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</si>
  <si>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</si>
  <si>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</si>
  <si>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</si>
  <si>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</si>
  <si>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</si>
  <si>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</si>
  <si>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</si>
  <si>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</si>
  <si>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</si>
  <si>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</si>
  <si>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</si>
  <si>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</si>
  <si>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</si>
  <si>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</si>
  <si>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</si>
  <si>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</si>
  <si>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</si>
  <si>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</si>
  <si>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</si>
  <si>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</si>
  <si>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</si>
  <si>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</si>
  <si>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</si>
  <si>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</si>
  <si>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</si>
  <si>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</si>
  <si>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</si>
  <si>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</si>
  <si>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</si>
  <si>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</si>
  <si>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</si>
  <si>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</si>
  <si>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</si>
  <si>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</si>
  <si>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</si>
  <si>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</si>
  <si>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</si>
  <si>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</si>
  <si>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</si>
  <si>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</si>
  <si>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</si>
  <si>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</si>
  <si>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</si>
  <si>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</si>
  <si>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</si>
  <si>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</si>
  <si>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粮油事务</t>
  </si>
  <si>
    <t xml:space="preserve">      粮食财务与审计支出</t>
  </si>
  <si>
    <t xml:space="preserve">      粮食信息统计</t>
  </si>
  <si>
    <t xml:space="preserve">      粮食专项业务活动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</si>
  <si>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</si>
  <si>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</si>
  <si>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</si>
  <si>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</si>
  <si>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</si>
  <si>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</si>
  <si>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其他粮油事务支出</t>
  </si>
  <si>
    <t xml:space="preserve">    物资事务</t>
  </si>
  <si>
    <t xml:space="preserve">      铁路专用线</t>
  </si>
  <si>
    <t xml:space="preserve">      护库武警和民兵支出</t>
  </si>
  <si>
    <t xml:space="preserve">      物资保管与保养</t>
  </si>
  <si>
    <t xml:space="preserve">      专项贷款利息</t>
  </si>
  <si>
    <t xml:space="preserve">      物资转移</t>
  </si>
  <si>
    <t xml:space="preserve">      物资轮换</t>
  </si>
  <si>
    <t xml:space="preserve">      仓库建设</t>
  </si>
  <si>
    <t xml:space="preserve">      仓库安防</t>
  </si>
  <si>
    <t xml:space="preserve">      其他物资事务支出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</si>
  <si>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</si>
  <si>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</si>
  <si>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</si>
  <si>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</si>
  <si>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</si>
  <si>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</si>
  <si>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</si>
  <si>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</si>
  <si>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</si>
  <si>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</si>
  <si>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</si>
  <si>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</si>
  <si>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</si>
  <si>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</si>
  <si>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</si>
  <si>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</si>
  <si>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</si>
  <si>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</si>
  <si>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</si>
  <si>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</si>
  <si>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</si>
  <si>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</si>
  <si>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</si>
  <si>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</si>
  <si>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</si>
  <si>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</si>
  <si>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</si>
  <si>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</si>
  <si>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</si>
  <si>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</si>
  <si>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</si>
  <si>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</si>
  <si>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</si>
  <si>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</si>
  <si>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</si>
  <si>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</si>
  <si>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</si>
  <si>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</si>
  <si>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</si>
  <si>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</si>
  <si>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</si>
  <si>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</si>
  <si>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</si>
  <si>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</si>
  <si>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</si>
  <si>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</si>
  <si>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</si>
  <si>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</si>
  <si>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</si>
  <si>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</si>
  <si>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</si>
  <si>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</si>
  <si>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</si>
  <si>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</si>
  <si>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</si>
  <si>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</si>
  <si>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</si>
  <si>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</si>
  <si>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</si>
  <si>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</si>
  <si>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</si>
  <si>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</si>
  <si>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</si>
  <si>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</si>
  <si>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</si>
  <si>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</si>
  <si>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</si>
  <si>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</si>
  <si>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 xml:space="preserve">    年初预留</t>
  </si>
  <si>
    <t>附表4</t>
  </si>
  <si>
    <t xml:space="preserve">2020年一般公共预算本级基本支出预算表  </t>
  </si>
  <si>
    <t>预算数为执行数的（%）</t>
  </si>
  <si>
    <t>一、工资福利支出</t>
  </si>
  <si>
    <r>
      <rPr>
        <sz val="11"/>
        <rFont val="宋体"/>
        <family val="2"/>
        <charset val="134"/>
      </rPr>
      <t xml:space="preserve">  </t>
    </r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>基本工资</t>
    </r>
  </si>
  <si>
    <r>
      <rPr>
        <sz val="11"/>
        <rFont val="宋体"/>
        <family val="2"/>
        <charset val="134"/>
      </rPr>
      <t xml:space="preserve">  </t>
    </r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>津贴补贴</t>
    </r>
  </si>
  <si>
    <t xml:space="preserve">   奖金</t>
  </si>
  <si>
    <t xml:space="preserve">   医疗保险</t>
  </si>
  <si>
    <t xml:space="preserve">   其他社会保障缴费</t>
  </si>
  <si>
    <t xml:space="preserve">   住房公积金</t>
  </si>
  <si>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 xml:space="preserve">  </t>
    </r>
    <r>
      <rPr>
        <sz val="11"/>
        <rFont val="宋体"/>
        <family val="2"/>
        <charset val="134"/>
      </rPr>
      <t>职业年金缴费</t>
    </r>
  </si>
  <si>
    <t>二、商品和服务支出</t>
  </si>
  <si>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 xml:space="preserve">  </t>
    </r>
    <r>
      <rPr>
        <sz val="11"/>
        <rFont val="宋体"/>
        <family val="2"/>
        <charset val="134"/>
      </rPr>
      <t>办公费</t>
    </r>
  </si>
  <si>
    <t xml:space="preserve">   交通费</t>
  </si>
  <si>
    <r>
      <rPr>
        <sz val="11"/>
        <rFont val="宋体"/>
        <family val="2"/>
        <charset val="134"/>
      </rPr>
      <t xml:space="preserve">  </t>
    </r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>工会经费</t>
    </r>
  </si>
  <si>
    <r>
      <rPr>
        <sz val="11"/>
        <rFont val="宋体"/>
        <family val="2"/>
        <charset val="134"/>
      </rPr>
      <t xml:space="preserve">  </t>
    </r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>会议费</t>
    </r>
  </si>
  <si>
    <t>三、对个人和家庭补助支出</t>
  </si>
  <si>
    <t xml:space="preserve">   离休费</t>
  </si>
  <si>
    <t xml:space="preserve">   退休费</t>
  </si>
  <si>
    <r>
      <rPr>
        <sz val="11"/>
        <rFont val="宋体"/>
        <family val="2"/>
        <charset val="134"/>
      </rPr>
      <t xml:space="preserve">  </t>
    </r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>生活补助</t>
    </r>
  </si>
  <si>
    <r>
      <rPr>
        <sz val="11"/>
        <rFont val="宋体"/>
        <family val="2"/>
        <charset val="134"/>
      </rPr>
      <t xml:space="preserve">  </t>
    </r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>医疗费补助</t>
    </r>
  </si>
  <si>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 xml:space="preserve"> 其他对个人和家庭的补助支出</t>
    </r>
  </si>
  <si>
    <t>附表5</t>
  </si>
  <si>
    <t>2020年一般公共预算税收返还和转移支付预算表</t>
  </si>
  <si>
    <r>
      <rPr>
        <b/>
        <sz val="12"/>
        <color indexed="8"/>
        <rFont val="黑体"/>
        <family val="2"/>
        <charset val="134"/>
      </rPr>
      <t>2020</t>
    </r>
    <r>
      <rPr>
        <sz val="12"/>
        <color indexed="8"/>
        <rFont val="黑体"/>
        <family val="2"/>
        <charset val="134"/>
      </rPr>
      <t>年预算数</t>
    </r>
  </si>
  <si>
    <t>一、转移支付</t>
  </si>
  <si>
    <t xml:space="preserve">  （一）一般性转移支付</t>
  </si>
  <si>
    <t xml:space="preserve">      体制补助收入</t>
  </si>
  <si>
    <t xml:space="preserve">      均衡性转移支付收入</t>
  </si>
  <si>
    <t xml:space="preserve">      结算补助收入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</si>
  <si>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</si>
  <si>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</si>
  <si>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</si>
  <si>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</si>
  <si>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贫困地区转移支付收入</t>
  </si>
  <si>
    <t xml:space="preserve">      公共安全共同财政事权转移支付收入</t>
  </si>
  <si>
    <t xml:space="preserve">      教育共同财政事权转移支付收入</t>
  </si>
  <si>
    <t xml:space="preserve">      文化旅游体育与传媒共同财政事权转移支付收入</t>
  </si>
  <si>
    <t xml:space="preserve">      社会保障和就业共同财政事权转移支付收入</t>
  </si>
  <si>
    <t xml:space="preserve">      医疗卫生共同财政事权转移支付收入</t>
  </si>
  <si>
    <t xml:space="preserve">      节能环保共同财政事权转移支付收入</t>
  </si>
  <si>
    <t xml:space="preserve">      农林水共同财政事权转移支付收入</t>
  </si>
  <si>
    <t xml:space="preserve">      交通运输共同财政事权转移支付收入</t>
  </si>
  <si>
    <t xml:space="preserve">      住房保障共同财政事权转移支付收入</t>
  </si>
  <si>
    <t xml:space="preserve">      其他一般性转移支付收入</t>
  </si>
  <si>
    <t xml:space="preserve"> （二）专项转移支付</t>
  </si>
  <si>
    <t xml:space="preserve">      一般公共服务</t>
  </si>
  <si>
    <t xml:space="preserve">      国防</t>
  </si>
  <si>
    <t xml:space="preserve">      教育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</si>
  <si>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</si>
  <si>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</si>
  <si>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</si>
  <si>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</si>
  <si>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农林水</t>
  </si>
  <si>
    <t xml:space="preserve">      交通运输</t>
  </si>
  <si>
    <t xml:space="preserve">      商业服务业等</t>
  </si>
  <si>
    <t>二、税收返还</t>
  </si>
  <si>
    <t xml:space="preserve">      所得税基数返还收入 </t>
  </si>
  <si>
    <t xml:space="preserve">      增值税税收返还收入</t>
  </si>
  <si>
    <t xml:space="preserve">      消费税税收返还收入</t>
  </si>
  <si>
    <t xml:space="preserve">      增值税五五分享税收返还收入</t>
  </si>
  <si>
    <t>税收返还和转移支付合计</t>
  </si>
  <si>
    <t>附表6</t>
  </si>
  <si>
    <t>2020年税收返还分地区预算表</t>
  </si>
  <si>
    <t>地   区</t>
  </si>
  <si>
    <r>
      <rPr>
        <b/>
        <sz val="12"/>
        <rFont val="黑体"/>
        <family val="2"/>
        <charset val="134"/>
      </rPr>
      <t>2020</t>
    </r>
    <r>
      <rPr>
        <sz val="12"/>
        <rFont val="黑体"/>
        <family val="2"/>
        <charset val="134"/>
      </rPr>
      <t>年预算数</t>
    </r>
  </si>
  <si>
    <t>合肥市</t>
  </si>
  <si>
    <t>淮北市</t>
  </si>
  <si>
    <t>亳州市</t>
  </si>
  <si>
    <t>宿州市</t>
  </si>
  <si>
    <t>蚌埠市</t>
  </si>
  <si>
    <t>阜阳市</t>
  </si>
  <si>
    <t>总    计</t>
  </si>
  <si>
    <t>附表7</t>
  </si>
  <si>
    <t xml:space="preserve">2020年一般性转移支付分地区预算表 </t>
  </si>
  <si>
    <t>地     区</t>
  </si>
  <si>
    <t>合计</t>
  </si>
  <si>
    <t>附表8</t>
  </si>
  <si>
    <t xml:space="preserve">2020年专项转移支付分地区预算表 </t>
  </si>
  <si>
    <t>附表9</t>
  </si>
  <si>
    <t>政府一般债务限额和余额情况表</t>
  </si>
  <si>
    <t xml:space="preserve">项       目  </t>
  </si>
  <si>
    <t>金   额</t>
  </si>
  <si>
    <t>一、2019年全省政府债务余额限额</t>
  </si>
  <si>
    <t>二、2019年省级政府债务余额限额</t>
  </si>
  <si>
    <t>三、2019年市县政府债务余额限额</t>
  </si>
  <si>
    <t>四、2019年末全省政府债务余额</t>
  </si>
  <si>
    <t>五、2019年末省级政府债务余额</t>
  </si>
  <si>
    <t>六、2019年末市县政府债务余额</t>
  </si>
  <si>
    <t>附表10</t>
  </si>
  <si>
    <t>2020年政府性基金收入预算表</t>
  </si>
  <si>
    <t>一、国有土地收益基金收入</t>
  </si>
  <si>
    <t>二、农业土地开发资金收入</t>
  </si>
  <si>
    <t>三、国有土地使用权出让收入</t>
  </si>
  <si>
    <t>四、城市基础设施配套费收入</t>
  </si>
  <si>
    <t>五、污水处理费收入</t>
  </si>
  <si>
    <t>收入合计</t>
  </si>
  <si>
    <t>加：上年结余收入</t>
  </si>
  <si>
    <t xml:space="preserve">    调入资金</t>
  </si>
  <si>
    <t xml:space="preserve">    上级补助收入</t>
  </si>
  <si>
    <t xml:space="preserve">    地方政府专项债务收入</t>
  </si>
  <si>
    <t xml:space="preserve">    地方政府专项债务转贷收入</t>
  </si>
  <si>
    <t>收入总计</t>
  </si>
  <si>
    <t>附表11</t>
  </si>
  <si>
    <t>2020年政府性基金支出预算表</t>
  </si>
  <si>
    <t>项               目</t>
  </si>
  <si>
    <t>一、文化旅游体育与传媒支出</t>
  </si>
  <si>
    <t xml:space="preserve">     国家电影事业发展专项资金安排的支出</t>
  </si>
  <si>
    <t xml:space="preserve">         其他国家电影事业发展专项资金支出</t>
  </si>
  <si>
    <t xml:space="preserve">     旅游发展基金支出</t>
  </si>
  <si>
    <t xml:space="preserve">         宣传促销</t>
  </si>
  <si>
    <t xml:space="preserve">         旅游事业补助</t>
  </si>
  <si>
    <t>二、社会保障和就业支出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</si>
  <si>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</si>
  <si>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</si>
  <si>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</si>
  <si>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</si>
  <si>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    其他小型水库移民扶助基金支出</t>
  </si>
  <si>
    <t>三、节能环保支出</t>
  </si>
  <si>
    <t xml:space="preserve">    可再生能源电价附加收入安排的支出</t>
  </si>
  <si>
    <t xml:space="preserve">    废弃电器电子产品处理基金支出</t>
  </si>
  <si>
    <t>四、城乡社区支出</t>
  </si>
  <si>
    <t xml:space="preserve">    国有土地使用权出让收入及对应专项债务收入安排的支出</t>
  </si>
  <si>
    <t xml:space="preserve">        征地和拆迁补偿支出</t>
  </si>
  <si>
    <t xml:space="preserve">        土地开发支出</t>
  </si>
  <si>
    <t xml:space="preserve">        城市建设支出</t>
  </si>
  <si>
    <t xml:space="preserve">        农村基础设施建设支出</t>
  </si>
  <si>
    <t xml:space="preserve">        补助被征地农民支出</t>
  </si>
  <si>
    <t xml:space="preserve">        土地出让业务支出</t>
  </si>
  <si>
    <t xml:space="preserve">        其他国有土地使用权出让收入安排的支出</t>
  </si>
  <si>
    <t xml:space="preserve">    国有土地收益基金及对应专项债务收入安排的支出</t>
  </si>
  <si>
    <t xml:space="preserve">    农业土地开发资金安排的支出</t>
  </si>
  <si>
    <t xml:space="preserve">    城市基础设施配套费安排的支出</t>
  </si>
  <si>
    <t xml:space="preserve">        城市公共设施</t>
  </si>
  <si>
    <t xml:space="preserve">        城市环境卫生</t>
  </si>
  <si>
    <t xml:space="preserve">    污水处理费收入安排的支出</t>
  </si>
  <si>
    <t xml:space="preserve">        污水处理设施建设和运营</t>
  </si>
  <si>
    <t xml:space="preserve">    棚户区改造专项债券收入安排的支出</t>
  </si>
  <si>
    <t xml:space="preserve">        其他棚户区改造专项债券收入安排的支出</t>
  </si>
  <si>
    <t>五、农林水支出</t>
  </si>
  <si>
    <t xml:space="preserve">    大中型水库库区基金安排的支出</t>
  </si>
  <si>
    <t xml:space="preserve">    三峡水库库区基金支出</t>
  </si>
  <si>
    <t xml:space="preserve">    国家重大水利工程建设基金安排的支出</t>
  </si>
  <si>
    <t xml:space="preserve">    大中型水库库区基金对应专项债务收入安排的支出</t>
  </si>
  <si>
    <t xml:space="preserve">    国家重大水利工程建设基金对应专项债务收入安排的支出</t>
  </si>
  <si>
    <t>六、交通运输支出</t>
  </si>
  <si>
    <t xml:space="preserve">    海南省高等级公路车辆通行附加费安排的支出</t>
  </si>
  <si>
    <t xml:space="preserve">    车辆通行费安排的支出</t>
  </si>
  <si>
    <t xml:space="preserve">    港口建设费安排的支出</t>
  </si>
  <si>
    <t xml:space="preserve">    铁路建设基金支出</t>
  </si>
  <si>
    <t xml:space="preserve">    船舶油污损害赔偿基金支出</t>
  </si>
  <si>
    <t xml:space="preserve">    民航发展基金支出</t>
  </si>
  <si>
    <t xml:space="preserve">    海南省高等级公路车辆通行附加费对应专项债务收入安排的支出</t>
  </si>
  <si>
    <t xml:space="preserve">    政府收费公路专项债券收入安排的支出</t>
  </si>
  <si>
    <t xml:space="preserve">    车辆通行费对应专项债务收入安排的支出</t>
  </si>
  <si>
    <t xml:space="preserve">    港口建设费对应专项债务收入安排的支出</t>
  </si>
  <si>
    <t>七、资源勘探信息等支出</t>
  </si>
  <si>
    <t xml:space="preserve">    农网还贷资金支出</t>
  </si>
  <si>
    <t>九、其他支出</t>
  </si>
  <si>
    <t xml:space="preserve">      其他政府性基金及对应专项债务收入安排的支出</t>
  </si>
  <si>
    <t xml:space="preserve">    彩票公益金安排的支出</t>
  </si>
  <si>
    <r>
      <rPr>
        <sz val="11"/>
        <color indexed="8"/>
        <rFont val="宋体"/>
        <family val="2"/>
        <charset val="134"/>
      </rPr>
      <t xml:space="preserve">      </t>
    </r>
    <r>
      <rPr>
        <sz val="11"/>
        <color indexed="8"/>
        <rFont val="宋体"/>
        <family val="2"/>
        <charset val="134"/>
      </rPr>
      <t>用于其他社会公益事业的彩票公益金支出</t>
    </r>
  </si>
  <si>
    <t>十、债务付息支出</t>
  </si>
  <si>
    <t xml:space="preserve">      其他政府性基金债务付息支出</t>
  </si>
  <si>
    <t>十一、债务发行费用支出</t>
  </si>
  <si>
    <t xml:space="preserve">    补助市县支出</t>
  </si>
  <si>
    <t xml:space="preserve">    地方政府专项债务还本支出</t>
  </si>
  <si>
    <t xml:space="preserve">    年终结余</t>
  </si>
  <si>
    <t>支出总计</t>
  </si>
  <si>
    <t>附表12</t>
  </si>
  <si>
    <t>2020年政府性基金转移支付预算表</t>
  </si>
  <si>
    <t>项     目</t>
  </si>
  <si>
    <t>一、 旅游发展基金支出</t>
  </si>
  <si>
    <t xml:space="preserve">      地方旅游开发项目补助</t>
  </si>
  <si>
    <t>二、大中型水库移民后期扶持基金支出</t>
  </si>
  <si>
    <t>　　　移民补助</t>
  </si>
  <si>
    <t>三、城乡社区支出</t>
  </si>
  <si>
    <t xml:space="preserve">    农村基础设施建设支出</t>
  </si>
  <si>
    <t>四、其他支出</t>
  </si>
  <si>
    <t>　　  用于社会福利的彩票公益金支出</t>
  </si>
  <si>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 xml:space="preserve">     </t>
    </r>
    <r>
      <rPr>
        <sz val="11"/>
        <rFont val="宋体"/>
        <family val="2"/>
        <charset val="134"/>
      </rPr>
      <t>用于教育事业的彩票公益金支出</t>
    </r>
  </si>
  <si>
    <t xml:space="preserve">      用于扶贫的彩票公益金支出</t>
  </si>
  <si>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 xml:space="preserve">     </t>
    </r>
    <r>
      <rPr>
        <sz val="11"/>
        <rFont val="宋体"/>
        <family val="2"/>
        <charset val="134"/>
      </rPr>
      <t>用于城乡医疗救助的彩票公益金支出</t>
    </r>
  </si>
  <si>
    <t xml:space="preserve">      用于其他社会公益事业的彩票公益金支出</t>
  </si>
  <si>
    <t xml:space="preserve">    支  出  合  计</t>
  </si>
  <si>
    <t>附表13</t>
  </si>
  <si>
    <t>政府专项债务限额和余额情况表</t>
  </si>
  <si>
    <t xml:space="preserve">项   目  </t>
  </si>
  <si>
    <t>附表14</t>
  </si>
  <si>
    <t xml:space="preserve">2020年国有资本经营收入预算表 </t>
  </si>
  <si>
    <t>一、利润收入</t>
  </si>
  <si>
    <t xml:space="preserve">  石油石化企业利润收入</t>
  </si>
  <si>
    <t xml:space="preserve">  电力企业利润收入</t>
  </si>
  <si>
    <t xml:space="preserve">  电信企业利润收入</t>
  </si>
  <si>
    <t xml:space="preserve">  煤炭企业利润收入</t>
  </si>
  <si>
    <t xml:space="preserve">  有色冶金采掘企业利润收入</t>
  </si>
  <si>
    <t>二、股利、股息收入</t>
  </si>
  <si>
    <t xml:space="preserve">  国有控股公司股利、股息收入</t>
  </si>
  <si>
    <t xml:space="preserve">  国有参股公司股利、股息收入</t>
  </si>
  <si>
    <t xml:space="preserve">  其他国有资本经营预算企业利润收入</t>
  </si>
  <si>
    <t>三、产权转让收入</t>
  </si>
  <si>
    <t xml:space="preserve">  国有股权、股份转让收入</t>
  </si>
  <si>
    <t xml:space="preserve">  国有独资企业产权转让收入</t>
  </si>
  <si>
    <t xml:space="preserve">  其他国有资本经营预算企业产权转让收入</t>
  </si>
  <si>
    <t>附表15</t>
  </si>
  <si>
    <t xml:space="preserve">2020年国有资本经营支出预算表 </t>
  </si>
  <si>
    <t>一、社会保障和就业支出</t>
  </si>
  <si>
    <t xml:space="preserve">  补充全国社会保障基金</t>
  </si>
  <si>
    <t xml:space="preserve">    国有资本经营预算补充社保基金支出</t>
  </si>
  <si>
    <t>二、国有资本经营预算支出</t>
  </si>
  <si>
    <t xml:space="preserve">  解决历史遗留问题及改革成本支出</t>
  </si>
  <si>
    <t xml:space="preserve">    厂办大集体改革支出</t>
  </si>
  <si>
    <t xml:space="preserve">   “三供一业”移交补助支出</t>
  </si>
  <si>
    <t xml:space="preserve">    国有企业办职教幼教补助支出</t>
  </si>
  <si>
    <t xml:space="preserve">    国有企业办公共服务机构移交补助支出</t>
  </si>
  <si>
    <t xml:space="preserve">    其他解决历史遗留问题及改革成本支出</t>
  </si>
  <si>
    <t xml:space="preserve">  国有企业资本金注入</t>
  </si>
  <si>
    <t xml:space="preserve">    国有经济结构调整支出</t>
  </si>
  <si>
    <t xml:space="preserve">    公益性设施投资支出</t>
  </si>
  <si>
    <t xml:space="preserve">    前瞻性战略性产业发展支出</t>
  </si>
  <si>
    <t xml:space="preserve">    生态环境保护支出</t>
  </si>
  <si>
    <t xml:space="preserve">  国有企业政策性补贴</t>
  </si>
  <si>
    <t xml:space="preserve">   国有企业政策性补贴</t>
  </si>
  <si>
    <t>加：结转下年</t>
  </si>
  <si>
    <r>
      <rPr>
        <sz val="11"/>
        <color indexed="8"/>
        <rFont val="宋体"/>
        <family val="2"/>
        <charset val="134"/>
      </rPr>
      <t xml:space="preserve"> </t>
    </r>
    <r>
      <rPr>
        <sz val="11"/>
        <color indexed="8"/>
        <rFont val="宋体"/>
        <family val="2"/>
        <charset val="134"/>
      </rPr>
      <t xml:space="preserve">   </t>
    </r>
    <r>
      <rPr>
        <sz val="11"/>
        <color indexed="8"/>
        <rFont val="宋体"/>
        <family val="2"/>
        <charset val="134"/>
      </rPr>
      <t>调出资金</t>
    </r>
  </si>
  <si>
    <t>附表16</t>
  </si>
  <si>
    <t xml:space="preserve">2020年社会保险基金收入预算表 </t>
  </si>
  <si>
    <t>一、城乡居民基本养老保险基金收入</t>
  </si>
  <si>
    <t xml:space="preserve">  基本养老保险保费收入</t>
  </si>
  <si>
    <t xml:space="preserve">  利息收入</t>
  </si>
  <si>
    <t xml:space="preserve">  财政补贴收入</t>
  </si>
  <si>
    <t xml:space="preserve">  其他收入</t>
  </si>
  <si>
    <t xml:space="preserve">  转移性收入</t>
  </si>
  <si>
    <t>二、城乡居民医疗保险基金收入</t>
  </si>
  <si>
    <t xml:space="preserve">  缴费收入</t>
  </si>
  <si>
    <t xml:space="preserve">     其中：个人缴费收入</t>
  </si>
  <si>
    <t xml:space="preserve">          城乡医疗救助资助收入</t>
  </si>
  <si>
    <r>
      <rPr>
        <sz val="11"/>
        <color indexed="8"/>
        <rFont val="宋体"/>
        <family val="2"/>
        <charset val="134"/>
      </rPr>
      <t xml:space="preserve"> </t>
    </r>
    <r>
      <rPr>
        <sz val="11"/>
        <color indexed="8"/>
        <rFont val="宋体"/>
        <family val="2"/>
        <charset val="134"/>
      </rPr>
      <t xml:space="preserve">    </t>
    </r>
    <r>
      <rPr>
        <sz val="11"/>
        <color indexed="8"/>
        <rFont val="宋体"/>
        <family val="2"/>
        <charset val="134"/>
      </rPr>
      <t>其中：按规定标准补助收入</t>
    </r>
  </si>
  <si>
    <t>加： 上年结余收入</t>
  </si>
  <si>
    <t>备注：职工基本医疗保险基金、企业职工基本养老保险基金、机关事业单位基本养老保险、工伤保险基金、失业保险等基金由市级统一填报</t>
  </si>
  <si>
    <t>附表17</t>
  </si>
  <si>
    <t xml:space="preserve">2020年社会保险基金支出预算表 </t>
  </si>
  <si>
    <t>一、城乡居民基本养老保险基金支出</t>
  </si>
  <si>
    <t xml:space="preserve">  基础养老金支出</t>
  </si>
  <si>
    <t xml:space="preserve">  个人账户养老金支出</t>
  </si>
  <si>
    <t xml:space="preserve">  丧葬补助支出</t>
  </si>
  <si>
    <t xml:space="preserve">  转移支出</t>
  </si>
  <si>
    <t>二、城乡居民医疗保险基金支出</t>
  </si>
  <si>
    <t xml:space="preserve">  基本医疗保险待遇支出</t>
  </si>
  <si>
    <t xml:space="preserve">     其中：住院支出</t>
  </si>
  <si>
    <t xml:space="preserve">           门诊支出</t>
  </si>
  <si>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 xml:space="preserve"> </t>
    </r>
    <r>
      <rPr>
        <sz val="11"/>
        <rFont val="宋体"/>
        <family val="2"/>
        <charset val="134"/>
      </rPr>
      <t>大病保险支出</t>
    </r>
  </si>
  <si>
    <t>加： 结转下年</t>
  </si>
  <si>
    <t>附表28</t>
  </si>
  <si>
    <t>2020年部门“三公”经费预算表</t>
  </si>
  <si>
    <t>部门：</t>
  </si>
  <si>
    <t>项目</t>
  </si>
  <si>
    <t>预算数</t>
  </si>
  <si>
    <t>因公出国（境）费</t>
  </si>
  <si>
    <t>公务接待费</t>
  </si>
  <si>
    <t>公务用车购置及运行费</t>
  </si>
  <si>
    <t xml:space="preserve">  其中：公务用车运行费</t>
  </si>
  <si>
    <t xml:space="preserve">       公务用车购置费 </t>
  </si>
  <si>
    <t xml:space="preserve">                   2020年县级“三公”经费预算情况说明
      寿县2020年县本级“三公”经费财政拨款预算数为2831.89156万元，2019年财政预算数为2939.74万元，“三公”经费较上年预算减少107.84844万元，同比下降3.7%，其中：因公出国（境）费10万元，公务接待费1063.33883万元，公务用车购置及运行费1758.55273万元。具体情况如下： 
（一）因公出国（境）费预算10万元，同比增加10万元，主要为两家单位安排出国计划。经费使用严格按照寿县《寿县党政机关因公临时出国经费管理办法的通知》（财行〔2016〕29号）等相关规定执行。
（二）公务接待费预算1063.33883万元，同比下降13.1%，主要用于日常公务活动的接待和公务往来等支出，下降原因主要是强化公务接待管理，落实上级厉行节约政策要求。经费使用贯彻落实中央八项规定、省委省政府30条规定和市委40条规定，严格执行《党政机关厉行节约反对浪费条例》（中发〔2013〕13号）《寿县县直机关外宾接待经费管理办法的通知》（财公〔2016〕31号）规定。
（三）公务用车购置及运行费预算1758.55273万元，同比增加43万元，其中：公务用车运行费1121.55273万元，公务用车购置费637万元。该项经费主要用于车辆燃料费、维修费、过路过桥费、保险费、车辆更新等支出，经费使用严格按照中央、省、市和县有关公务用车配备使用管理制度执行。
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</si>
</sst>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_ "/>
    <numFmt numFmtId="178" formatCode="#,##0.0"/>
    <numFmt numFmtId="179" formatCode="0.00_ "/>
    <numFmt numFmtId="180" formatCode="#,##0_);[Red]\(#,##0\)"/>
    <numFmt numFmtId="181" formatCode="0.0_ "/>
  </numFmts>
  <fonts count="76">
    <font>
      <sz val="11"/>
      <color indexed="8"/>
      <name val="宋体"/>
      <family val="2"/>
      <charset val="134"/>
    </font>
    <font>
      <sz val="10"/>
      <color theme="1"/>
      <name val="Arial"/>
      <family val="2"/>
    </font>
    <font>
      <sz val="12"/>
      <name val="宋体"/>
      <family val="2"/>
      <charset val="134"/>
    </font>
    <font>
      <sz val="11"/>
      <name val="宋体"/>
      <family val="2"/>
      <charset val="134"/>
    </font>
    <font>
      <b/>
      <sz val="18"/>
      <name val="华文中宋"/>
      <family val="2"/>
      <charset val="134"/>
    </font>
    <font>
      <sz val="10"/>
      <name val="宋体"/>
      <family val="2"/>
      <charset val="134"/>
    </font>
    <font>
      <b/>
      <sz val="11"/>
      <name val="宋体"/>
      <family val="2"/>
      <charset val="134"/>
    </font>
    <font>
      <b/>
      <sz val="12"/>
      <name val="宋体"/>
      <family val="2"/>
      <charset val="134"/>
    </font>
    <font>
      <sz val="10"/>
      <name val="Times New Roman"/>
      <family val="2"/>
      <charset val="134"/>
    </font>
    <font>
      <b/>
      <sz val="18"/>
      <color indexed="8"/>
      <name val="华文中宋"/>
      <family val="2"/>
      <charset val="134"/>
    </font>
    <font>
      <b/>
      <sz val="11"/>
      <color indexed="8"/>
      <name val="宋体"/>
      <family val="2"/>
      <charset val="134"/>
    </font>
    <font>
      <sz val="12"/>
      <name val="黑体"/>
      <family val="2"/>
      <charset val="134"/>
    </font>
    <font>
      <b/>
      <sz val="12"/>
      <name val="黑体"/>
      <family val="2"/>
      <charset val="134"/>
    </font>
    <font>
      <sz val="11"/>
      <name val="黑体"/>
      <family val="2"/>
      <charset val="134"/>
    </font>
    <font>
      <sz val="11"/>
      <color theme="1"/>
      <name val="宋体"/>
      <family val="2"/>
      <charset val="134"/>
    </font>
    <font>
      <sz val="12"/>
      <color theme="1"/>
      <name val="宋体"/>
      <family val="2"/>
      <charset val="134"/>
    </font>
    <font>
      <b/>
      <sz val="11"/>
      <color theme="1"/>
      <name val="宋体"/>
      <family val="2"/>
      <charset val="134"/>
    </font>
    <font>
      <sz val="11"/>
      <color indexed="10"/>
      <name val="宋体"/>
      <family val="2"/>
      <charset val="134"/>
    </font>
    <font>
      <b/>
      <sz val="12"/>
      <color indexed="8"/>
      <name val="宋体"/>
      <family val="2"/>
      <charset val="134"/>
    </font>
    <font>
      <b/>
      <sz val="16"/>
      <color indexed="8"/>
      <name val="华文中宋"/>
      <family val="2"/>
      <charset val="134"/>
    </font>
    <font>
      <b/>
      <sz val="12"/>
      <color indexed="8"/>
      <name val="黑体"/>
      <family val="2"/>
      <charset val="134"/>
    </font>
    <font>
      <b/>
      <sz val="18"/>
      <color theme="1"/>
      <name val="华文中宋"/>
      <family val="2"/>
      <charset val="134"/>
    </font>
    <font>
      <sz val="11"/>
      <color indexed="20"/>
      <name val="宋体"/>
      <family val="2"/>
      <charset val="134"/>
    </font>
    <font>
      <b/>
      <sz val="11"/>
      <color indexed="9"/>
      <name val="宋体"/>
      <family val="2"/>
      <charset val="134"/>
    </font>
    <font>
      <b/>
      <sz val="13"/>
      <color indexed="56"/>
      <name val="宋体"/>
      <family val="2"/>
      <charset val="134"/>
    </font>
    <font>
      <sz val="11"/>
      <color theme="1"/>
      <name val="宋体"/>
      <family val="2"/>
      <charset val="134"/>
      <scheme val="minor"/>
    </font>
    <font>
      <i/>
      <sz val="11"/>
      <color indexed="23"/>
      <name val="宋体"/>
      <family val="2"/>
      <charset val="134"/>
    </font>
    <font>
      <b/>
      <sz val="11"/>
      <color indexed="56"/>
      <name val="宋体"/>
      <family val="2"/>
      <charset val="134"/>
    </font>
    <font>
      <u val="single"/>
      <sz val="11"/>
      <color rgb="FF800080"/>
      <name val="宋体"/>
      <family val="2"/>
      <scheme val="minor"/>
    </font>
    <font>
      <sz val="11"/>
      <color indexed="9"/>
      <name val="宋体"/>
      <family val="2"/>
      <charset val="134"/>
    </font>
    <font>
      <b/>
      <sz val="11"/>
      <color indexed="63"/>
      <name val="宋体"/>
      <family val="2"/>
      <charset val="134"/>
    </font>
    <font>
      <b/>
      <sz val="15"/>
      <color indexed="56"/>
      <name val="宋体"/>
      <family val="2"/>
      <charset val="134"/>
    </font>
    <font>
      <b/>
      <sz val="18"/>
      <color indexed="56"/>
      <name val="宋体"/>
      <family val="2"/>
      <charset val="134"/>
    </font>
    <font>
      <u val="single"/>
      <sz val="11"/>
      <color rgb="FF0000FF"/>
      <name val="宋体"/>
      <family val="2"/>
      <scheme val="minor"/>
    </font>
    <font>
      <sz val="11"/>
      <color indexed="60"/>
      <name val="宋体"/>
      <family val="2"/>
      <charset val="134"/>
    </font>
    <font>
      <sz val="11"/>
      <color indexed="62"/>
      <name val="宋体"/>
      <family val="2"/>
      <charset val="134"/>
    </font>
    <font>
      <sz val="11"/>
      <color indexed="17"/>
      <name val="宋体"/>
      <family val="2"/>
      <charset val="134"/>
    </font>
    <font>
      <b/>
      <sz val="11"/>
      <color indexed="52"/>
      <name val="宋体"/>
      <family val="2"/>
      <charset val="134"/>
    </font>
    <font>
      <sz val="11"/>
      <color indexed="52"/>
      <name val="宋体"/>
      <family val="2"/>
      <charset val="134"/>
    </font>
    <font>
      <sz val="10"/>
      <name val="Arial"/>
      <family val="2"/>
      <charset val="134"/>
    </font>
    <font>
      <sz val="9"/>
      <name val="宋体"/>
      <family val="2"/>
      <charset val="134"/>
    </font>
    <font>
      <sz val="10"/>
      <name val="Helv"/>
      <family val="2"/>
      <charset val="134"/>
    </font>
    <font>
      <sz val="12"/>
      <name val="Times New Roman"/>
      <family val="2"/>
      <charset val="134"/>
    </font>
    <font>
      <b/>
      <sz val="14"/>
      <name val="宋体"/>
      <family val="2"/>
      <charset val="134"/>
    </font>
    <font>
      <sz val="12"/>
      <color indexed="8"/>
      <name val="黑体"/>
      <family val="2"/>
      <charset val="134"/>
    </font>
    <font>
      <b/>
      <sz val="11"/>
      <color rgb="FF000000"/>
      <name val="宋体"/>
      <family val="2"/>
      <charset val="134"/>
    </font>
    <font>
      <sz val="11"/>
      <color rgb="FF000000"/>
      <name val="宋体"/>
      <family val="2"/>
      <charset val="134"/>
    </font>
    <font>
      <sz val="11"/>
      <color rgb="FFFF0000"/>
      <name val="宋体"/>
      <family val="2"/>
      <charset val="134"/>
    </font>
    <font>
      <b/>
      <sz val="18"/>
      <color rgb="FF000000"/>
      <name val="华文中宋"/>
      <family val="2"/>
      <charset val="134"/>
    </font>
    <font>
      <sz val="12"/>
      <color rgb="FF000000"/>
      <name val="宋体"/>
      <family val="2"/>
      <charset val="134"/>
    </font>
    <font>
      <b/>
      <sz val="12"/>
      <color rgb="FF000000"/>
      <name val="黑体"/>
      <family val="2"/>
      <charset val="134"/>
    </font>
    <font>
      <b/>
      <sz val="16"/>
      <color rgb="FF000000"/>
      <name val="华文中宋"/>
      <family val="2"/>
      <charset val="134"/>
    </font>
    <font>
      <sz val="12"/>
      <color rgb="FF000000"/>
      <name val="黑体"/>
      <family val="2"/>
      <charset val="134"/>
    </font>
    <font>
      <b/>
      <sz val="12"/>
      <color rgb="FF000000"/>
      <name val="宋体"/>
      <family val="2"/>
      <charset val="134"/>
    </font>
    <font>
      <sz val="11"/>
      <color rgb="FF000000"/>
      <name val="黑体"/>
      <family val="2"/>
      <charset val="134"/>
    </font>
    <font>
      <sz val="10"/>
      <color rgb="FF000000"/>
      <name val="Times New Roman"/>
      <family val="2"/>
      <charset val="134"/>
    </font>
    <font>
      <sz val="10"/>
      <color rgb="FF000000"/>
      <name val="宋体"/>
      <family val="2"/>
      <charset val="134"/>
    </font>
    <font>
      <sz val="10"/>
      <color rgb="FF000000"/>
      <name val="Helv"/>
      <family val="2"/>
      <charset val="134"/>
    </font>
    <font>
      <sz val="11"/>
      <color rgb="FF008000"/>
      <name val="宋体"/>
      <family val="2"/>
      <charset val="134"/>
    </font>
    <font>
      <sz val="10"/>
      <color rgb="FF000000"/>
      <name val="Arial"/>
      <family val="2"/>
      <charset val="134"/>
    </font>
    <font>
      <sz val="12"/>
      <color rgb="FF000000"/>
      <name val="Times New Roman"/>
      <family val="2"/>
      <charset val="134"/>
    </font>
    <font>
      <sz val="9"/>
      <color rgb="FF000000"/>
      <name val="宋体"/>
      <family val="2"/>
      <charset val="134"/>
    </font>
    <font>
      <sz val="11"/>
      <color rgb="FF800080"/>
      <name val="宋体"/>
      <family val="2"/>
      <charset val="134"/>
    </font>
    <font>
      <sz val="11"/>
      <color rgb="FFFFFFFF"/>
      <name val="宋体"/>
      <family val="2"/>
      <charset val="134"/>
    </font>
    <font>
      <sz val="11"/>
      <color rgb="FF000000"/>
      <name val="宋体"/>
      <family val="2"/>
      <charset val="134"/>
      <scheme val="minor"/>
    </font>
    <font>
      <sz val="11"/>
      <color rgb="FF993300"/>
      <name val="宋体"/>
      <family val="2"/>
      <charset val="134"/>
    </font>
    <font>
      <sz val="11"/>
      <color rgb="FFFF9900"/>
      <name val="宋体"/>
      <family val="2"/>
      <charset val="134"/>
    </font>
    <font>
      <b/>
      <sz val="11"/>
      <color rgb="FFFFFFFF"/>
      <name val="宋体"/>
      <family val="2"/>
      <charset val="134"/>
    </font>
    <font>
      <b/>
      <sz val="11"/>
      <color rgb="FFFF9900"/>
      <name val="宋体"/>
      <family val="2"/>
      <charset val="134"/>
    </font>
    <font>
      <b/>
      <sz val="11"/>
      <color rgb="FF333333"/>
      <name val="宋体"/>
      <family val="2"/>
      <charset val="134"/>
    </font>
    <font>
      <b/>
      <sz val="11"/>
      <color rgb="FF003366"/>
      <name val="宋体"/>
      <family val="2"/>
      <charset val="134"/>
    </font>
    <font>
      <b/>
      <sz val="13"/>
      <color rgb="FF003366"/>
      <name val="宋体"/>
      <family val="2"/>
      <charset val="134"/>
    </font>
    <font>
      <b/>
      <sz val="15"/>
      <color rgb="FF003366"/>
      <name val="宋体"/>
      <family val="2"/>
      <charset val="134"/>
    </font>
    <font>
      <i/>
      <sz val="11"/>
      <color rgb="FF808080"/>
      <name val="宋体"/>
      <family val="2"/>
      <charset val="134"/>
    </font>
    <font>
      <b/>
      <sz val="18"/>
      <color rgb="FF003366"/>
      <name val="宋体"/>
      <family val="2"/>
      <charset val="134"/>
    </font>
    <font>
      <sz val="11"/>
      <color rgb="FF333399"/>
      <name val="宋体"/>
      <family val="2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2"/>
      </bottom>
    </border>
    <border>
      <left/>
      <right/>
      <top style="thin">
        <color indexed="62"/>
      </top>
      <bottom style="double">
        <color indexed="62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/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</borders>
  <cellStyleXfs count="99">
    <xf numFmtId="0" fontId="46" fillId="0" borderId="0">
      <alignment/>
      <protection/>
    </xf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9" fontId="59" fillId="0" borderId="0" applyFill="0" applyBorder="0" applyAlignment="0" applyProtection="0"/>
    <xf numFmtId="44" fontId="59" fillId="0" borderId="0" applyFill="0" applyBorder="0" applyAlignment="0" applyProtection="0"/>
    <xf numFmtId="42" fontId="59" fillId="0" borderId="0" applyFill="0" applyBorder="0" applyAlignment="0" applyProtection="0"/>
    <xf numFmtId="43" fontId="59" fillId="0" borderId="0" applyFill="0" applyBorder="0" applyAlignment="0" applyProtection="0"/>
    <xf numFmtId="41" fontId="59" fillId="0" borderId="0" applyFill="0" applyBorder="0" applyAlignment="0" applyProtection="0"/>
    <xf numFmtId="42" fontId="64" fillId="0" borderId="0" applyFill="0" applyBorder="0" applyProtection="0">
      <alignment/>
    </xf>
    <xf numFmtId="0" fontId="46" fillId="2" borderId="0" applyNumberFormat="0" applyBorder="0" applyProtection="0">
      <alignment/>
    </xf>
    <xf numFmtId="0" fontId="75" fillId="3" borderId="1" applyNumberFormat="0" applyProtection="0">
      <alignment/>
    </xf>
    <xf numFmtId="44" fontId="64" fillId="0" borderId="0" applyFill="0" applyBorder="0" applyProtection="0">
      <alignment/>
    </xf>
    <xf numFmtId="41" fontId="64" fillId="0" borderId="0" applyFill="0" applyBorder="0" applyProtection="0">
      <alignment/>
    </xf>
    <xf numFmtId="0" fontId="46" fillId="4" borderId="0" applyNumberFormat="0" applyBorder="0" applyProtection="0">
      <alignment/>
    </xf>
    <xf numFmtId="0" fontId="62" fillId="5" borderId="0" applyNumberFormat="0" applyBorder="0" applyProtection="0">
      <alignment/>
    </xf>
    <xf numFmtId="43" fontId="64" fillId="0" borderId="0" applyFill="0" applyBorder="0" applyProtection="0">
      <alignment/>
    </xf>
    <xf numFmtId="0" fontId="63" fillId="4" borderId="0" applyNumberFormat="0" applyBorder="0" applyProtection="0">
      <alignment/>
    </xf>
    <xf numFmtId="0" fontId="33" fillId="0" borderId="0" applyNumberFormat="0" applyFill="0" applyBorder="0" applyProtection="0">
      <alignment/>
    </xf>
    <xf numFmtId="0" fontId="62" fillId="5" borderId="0" applyNumberFormat="0" applyBorder="0" applyProtection="0">
      <alignment/>
    </xf>
    <xf numFmtId="9" fontId="64" fillId="0" borderId="0" applyFill="0" applyBorder="0" applyProtection="0">
      <alignment/>
    </xf>
    <xf numFmtId="0" fontId="28" fillId="0" borderId="0" applyNumberFormat="0" applyFill="0" applyBorder="0" applyProtection="0">
      <alignment/>
    </xf>
    <xf numFmtId="0" fontId="49" fillId="0" borderId="0">
      <alignment vertical="center"/>
      <protection/>
    </xf>
    <xf numFmtId="0" fontId="46" fillId="6" borderId="2" applyNumberFormat="0" applyProtection="0">
      <alignment/>
    </xf>
    <xf numFmtId="0" fontId="63" fillId="7" borderId="0" applyNumberFormat="0" applyBorder="0" applyProtection="0">
      <alignment/>
    </xf>
    <xf numFmtId="0" fontId="70" fillId="0" borderId="0" applyNumberFormat="0" applyFill="0" applyBorder="0" applyProtection="0">
      <alignment/>
    </xf>
    <xf numFmtId="0" fontId="47" fillId="0" borderId="0" applyNumberFormat="0" applyFill="0" applyBorder="0" applyProtection="0">
      <alignment/>
    </xf>
    <xf numFmtId="0" fontId="74" fillId="0" borderId="0" applyNumberFormat="0" applyFill="0" applyBorder="0" applyProtection="0">
      <alignment/>
    </xf>
    <xf numFmtId="0" fontId="49" fillId="0" borderId="0">
      <alignment/>
      <protection/>
    </xf>
    <xf numFmtId="0" fontId="49" fillId="0" borderId="0">
      <alignment/>
      <protection/>
    </xf>
    <xf numFmtId="0" fontId="73" fillId="0" borderId="0" applyNumberFormat="0" applyFill="0" applyBorder="0" applyProtection="0">
      <alignment/>
    </xf>
    <xf numFmtId="0" fontId="72" fillId="0" borderId="3" applyNumberFormat="0" applyFill="0" applyProtection="0">
      <alignment/>
    </xf>
    <xf numFmtId="0" fontId="71" fillId="0" borderId="4" applyNumberFormat="0" applyFill="0" applyProtection="0">
      <alignment/>
    </xf>
    <xf numFmtId="0" fontId="63" fillId="8" borderId="0" applyNumberFormat="0" applyBorder="0" applyProtection="0">
      <alignment/>
    </xf>
    <xf numFmtId="0" fontId="70" fillId="0" borderId="5" applyNumberFormat="0" applyFill="0" applyProtection="0">
      <alignment/>
    </xf>
    <xf numFmtId="0" fontId="63" fillId="9" borderId="0" applyNumberFormat="0" applyBorder="0" applyProtection="0">
      <alignment/>
    </xf>
    <xf numFmtId="0" fontId="69" fillId="10" borderId="6" applyNumberFormat="0" applyProtection="0">
      <alignment/>
    </xf>
    <xf numFmtId="0" fontId="68" fillId="10" borderId="1" applyNumberFormat="0" applyProtection="0">
      <alignment/>
    </xf>
    <xf numFmtId="0" fontId="67" fillId="11" borderId="7" applyNumberFormat="0" applyProtection="0">
      <alignment/>
    </xf>
    <xf numFmtId="0" fontId="46" fillId="3" borderId="0" applyNumberFormat="0" applyBorder="0" applyProtection="0">
      <alignment/>
    </xf>
    <xf numFmtId="0" fontId="63" fillId="12" borderId="0" applyNumberFormat="0" applyBorder="0" applyProtection="0">
      <alignment/>
    </xf>
    <xf numFmtId="0" fontId="66" fillId="0" borderId="8" applyNumberFormat="0" applyFill="0" applyProtection="0">
      <alignment/>
    </xf>
    <xf numFmtId="0" fontId="45" fillId="0" borderId="9" applyNumberFormat="0" applyFill="0" applyProtection="0">
      <alignment/>
    </xf>
    <xf numFmtId="0" fontId="58" fillId="2" borderId="0" applyNumberFormat="0" applyBorder="0" applyProtection="0">
      <alignment/>
    </xf>
    <xf numFmtId="0" fontId="58" fillId="2" borderId="0" applyNumberFormat="0" applyBorder="0" applyProtection="0">
      <alignment/>
    </xf>
    <xf numFmtId="0" fontId="61" fillId="0" borderId="0">
      <alignment/>
      <protection/>
    </xf>
    <xf numFmtId="0" fontId="65" fillId="13" borderId="0" applyNumberFormat="0" applyBorder="0" applyProtection="0">
      <alignment/>
    </xf>
    <xf numFmtId="0" fontId="46" fillId="14" borderId="0" applyNumberFormat="0" applyBorder="0" applyProtection="0">
      <alignment/>
    </xf>
    <xf numFmtId="0" fontId="63" fillId="15" borderId="0" applyNumberFormat="0" applyBorder="0" applyProtection="0">
      <alignment/>
    </xf>
    <xf numFmtId="0" fontId="49" fillId="0" borderId="0">
      <alignment vertical="center"/>
      <protection/>
    </xf>
    <xf numFmtId="0" fontId="46" fillId="16" borderId="0" applyNumberFormat="0" applyBorder="0" applyProtection="0">
      <alignment/>
    </xf>
    <xf numFmtId="0" fontId="46" fillId="17" borderId="0" applyNumberFormat="0" applyBorder="0" applyProtection="0">
      <alignment/>
    </xf>
    <xf numFmtId="0" fontId="46" fillId="5" borderId="0" applyNumberFormat="0" applyBorder="0" applyProtection="0">
      <alignment/>
    </xf>
    <xf numFmtId="0" fontId="46" fillId="7" borderId="0" applyNumberFormat="0" applyBorder="0" applyProtection="0">
      <alignment/>
    </xf>
    <xf numFmtId="0" fontId="63" fillId="18" borderId="0" applyNumberFormat="0" applyBorder="0" applyProtection="0">
      <alignment/>
    </xf>
    <xf numFmtId="0" fontId="63" fillId="9" borderId="0" applyNumberFormat="0" applyBorder="0" applyProtection="0">
      <alignment/>
    </xf>
    <xf numFmtId="0" fontId="46" fillId="19" borderId="0" applyNumberFormat="0" applyBorder="0" applyProtection="0">
      <alignment/>
    </xf>
    <xf numFmtId="0" fontId="46" fillId="19" borderId="0" applyNumberFormat="0" applyBorder="0" applyProtection="0">
      <alignment/>
    </xf>
    <xf numFmtId="0" fontId="63" fillId="20" borderId="0" applyNumberFormat="0" applyBorder="0" applyProtection="0">
      <alignment/>
    </xf>
    <xf numFmtId="0" fontId="46" fillId="17" borderId="0" applyNumberFormat="0" applyBorder="0" applyProtection="0">
      <alignment/>
    </xf>
    <xf numFmtId="0" fontId="63" fillId="20" borderId="0" applyNumberFormat="0" applyBorder="0" applyProtection="0">
      <alignment/>
    </xf>
    <xf numFmtId="0" fontId="63" fillId="21" borderId="0" applyNumberFormat="0" applyBorder="0" applyProtection="0">
      <alignment/>
    </xf>
    <xf numFmtId="0" fontId="64" fillId="0" borderId="0">
      <alignment vertical="center"/>
      <protection/>
    </xf>
    <xf numFmtId="0" fontId="61" fillId="0" borderId="0">
      <alignment/>
      <protection/>
    </xf>
    <xf numFmtId="0" fontId="46" fillId="22" borderId="0" applyNumberFormat="0" applyBorder="0" applyProtection="0">
      <alignment/>
    </xf>
    <xf numFmtId="0" fontId="63" fillId="23" borderId="0" applyNumberFormat="0" applyBorder="0" applyProtection="0">
      <alignment/>
    </xf>
    <xf numFmtId="0" fontId="62" fillId="5" borderId="0" applyNumberFormat="0" applyBorder="0" applyProtection="0">
      <alignment/>
    </xf>
    <xf numFmtId="0" fontId="46" fillId="0" borderId="0">
      <alignment vertical="center"/>
      <protection/>
    </xf>
    <xf numFmtId="0" fontId="62" fillId="5" borderId="0" applyNumberFormat="0" applyBorder="0" applyProtection="0">
      <alignment/>
    </xf>
    <xf numFmtId="0" fontId="62" fillId="5" borderId="0" applyNumberFormat="0" applyBorder="0" applyProtection="0">
      <alignment/>
    </xf>
    <xf numFmtId="0" fontId="49" fillId="0" borderId="0">
      <alignment/>
      <protection/>
    </xf>
    <xf numFmtId="0" fontId="49" fillId="0" borderId="0">
      <alignment/>
      <protection/>
    </xf>
    <xf numFmtId="0" fontId="49" fillId="0" borderId="0">
      <alignment/>
      <protection/>
    </xf>
    <xf numFmtId="0" fontId="49" fillId="0" borderId="0">
      <alignment/>
      <protection/>
    </xf>
    <xf numFmtId="0" fontId="49" fillId="0" borderId="0">
      <alignment/>
      <protection/>
    </xf>
    <xf numFmtId="0" fontId="49" fillId="0" borderId="0">
      <alignment/>
      <protection/>
    </xf>
    <xf numFmtId="0" fontId="49" fillId="0" borderId="0">
      <alignment/>
      <protection/>
    </xf>
    <xf numFmtId="0" fontId="46" fillId="0" borderId="0">
      <alignment/>
      <protection/>
    </xf>
    <xf numFmtId="0" fontId="61" fillId="0" borderId="0">
      <alignment/>
      <protection/>
    </xf>
    <xf numFmtId="0" fontId="60" fillId="0" borderId="0">
      <alignment/>
      <protection/>
    </xf>
    <xf numFmtId="0" fontId="49" fillId="0" borderId="0">
      <alignment vertical="center"/>
      <protection/>
    </xf>
    <xf numFmtId="0" fontId="49" fillId="0" borderId="0">
      <alignment/>
      <protection/>
    </xf>
    <xf numFmtId="0" fontId="49" fillId="0" borderId="0">
      <alignment/>
      <protection/>
    </xf>
    <xf numFmtId="0" fontId="59" fillId="0" borderId="0">
      <alignment/>
      <protection/>
    </xf>
    <xf numFmtId="0" fontId="58" fillId="2" borderId="0" applyNumberFormat="0" applyBorder="0" applyProtection="0">
      <alignment/>
    </xf>
    <xf numFmtId="0" fontId="58" fillId="2" borderId="0" applyNumberFormat="0" applyBorder="0" applyProtection="0">
      <alignment/>
    </xf>
    <xf numFmtId="0" fontId="58" fillId="2" borderId="0" applyNumberFormat="0" applyBorder="0" applyProtection="0">
      <alignment/>
    </xf>
    <xf numFmtId="0" fontId="57" fillId="0" borderId="0">
      <alignment/>
      <protection/>
    </xf>
  </cellStyleXfs>
  <cellXfs count="226">
    <xf numFmtId="0" fontId="46" fillId="0" borderId="0" xfId="0" applyFont="1"/>
    <xf numFmtId="0" fontId="49" fillId="0" borderId="0" xfId="92" applyFont="1">
      <alignment/>
      <protection/>
    </xf>
    <xf numFmtId="0" fontId="46" fillId="0" borderId="0" xfId="92" applyFont="1">
      <alignment/>
      <protection/>
    </xf>
    <xf numFmtId="0" fontId="48" fillId="0" borderId="0" xfId="92" applyFont="1" applyAlignment="1">
      <alignment horizontal="center"/>
      <protection/>
    </xf>
    <xf numFmtId="178" fontId="56" fillId="0" borderId="0" xfId="92" applyNumberFormat="1" applyFont="1" applyFill="1" applyBorder="1" applyAlignment="1">
      <alignment horizontal="left" vertical="center"/>
      <protection/>
    </xf>
    <xf numFmtId="178" fontId="56" fillId="0" borderId="0" xfId="92" applyNumberFormat="1" applyFont="1" applyFill="1" applyBorder="1" applyAlignment="1">
      <alignment horizontal="right" vertical="center"/>
      <protection/>
    </xf>
    <xf numFmtId="0" fontId="45" fillId="0" borderId="10" xfId="92" applyFont="1" applyBorder="1" applyAlignment="1">
      <alignment horizontal="center" vertical="center"/>
      <protection/>
    </xf>
    <xf numFmtId="0" fontId="53" fillId="0" borderId="10" xfId="92" applyFont="1" applyBorder="1" applyAlignment="1">
      <alignment horizontal="center" vertical="center"/>
      <protection/>
    </xf>
    <xf numFmtId="0" fontId="46" fillId="0" borderId="10" xfId="93" applyFont="1" applyFill="1" applyBorder="1" applyAlignment="1">
      <alignment horizontal="left" vertical="center"/>
      <protection/>
    </xf>
    <xf numFmtId="0" fontId="49" fillId="0" borderId="10" xfId="93" applyFont="1" applyBorder="1" applyAlignment="1">
      <alignment horizontal="center"/>
      <protection/>
    </xf>
    <xf numFmtId="0" fontId="55" fillId="0" borderId="0" xfId="89" applyFont="1">
      <alignment/>
      <protection/>
    </xf>
    <xf numFmtId="0" fontId="46" fillId="0" borderId="11" xfId="93" applyFont="1" applyFill="1" applyBorder="1" applyAlignment="1">
      <alignment horizontal="left" vertical="center" wrapText="1"/>
      <protection/>
    </xf>
    <xf numFmtId="0" fontId="46" fillId="0" borderId="12" xfId="93" applyFont="1" applyFill="1" applyBorder="1" applyAlignment="1">
      <alignment horizontal="left" vertical="center"/>
      <protection/>
    </xf>
    <xf numFmtId="0" fontId="46" fillId="0" borderId="13" xfId="93" applyFont="1" applyFill="1" applyBorder="1" applyAlignment="1">
      <alignment horizontal="left" vertical="center"/>
      <protection/>
    </xf>
    <xf numFmtId="0" fontId="46" fillId="0" borderId="14" xfId="93" applyFont="1" applyFill="1" applyBorder="1" applyAlignment="1">
      <alignment horizontal="left" vertical="center"/>
      <protection/>
    </xf>
    <xf numFmtId="0" fontId="46" fillId="0" borderId="15" xfId="93" applyFont="1" applyFill="1" applyBorder="1" applyAlignment="1">
      <alignment horizontal="left" vertical="center"/>
      <protection/>
    </xf>
    <xf numFmtId="0" fontId="46" fillId="0" borderId="16" xfId="93" applyFont="1" applyFill="1" applyBorder="1" applyAlignment="1">
      <alignment horizontal="left" vertical="center"/>
      <protection/>
    </xf>
    <xf numFmtId="0" fontId="46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5" fillId="0" borderId="17" xfId="0" applyNumberFormat="1" applyFont="1" applyFill="1" applyBorder="1" applyAlignment="1" applyProtection="1">
      <alignment horizontal="center" vertical="center" wrapText="1"/>
      <protection/>
    </xf>
    <xf numFmtId="0" fontId="45" fillId="0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/>
    </xf>
    <xf numFmtId="177" fontId="45" fillId="0" borderId="13" xfId="0" applyNumberFormat="1" applyFont="1" applyFill="1" applyBorder="1" applyAlignment="1" applyProtection="1">
      <alignment vertical="center"/>
      <protection/>
    </xf>
    <xf numFmtId="3" fontId="46" fillId="0" borderId="14" xfId="0" applyNumberFormat="1" applyFont="1" applyFill="1" applyBorder="1" applyAlignment="1" applyProtection="1">
      <alignment horizontal="left" vertical="center"/>
      <protection/>
    </xf>
    <xf numFmtId="177" fontId="46" fillId="0" borderId="13" xfId="0" applyNumberFormat="1" applyFont="1" applyFill="1" applyBorder="1" applyAlignment="1" applyProtection="1">
      <alignment vertical="center"/>
      <protection/>
    </xf>
    <xf numFmtId="3" fontId="46" fillId="0" borderId="14" xfId="0" applyNumberFormat="1" applyFont="1" applyFill="1" applyBorder="1" applyAlignment="1" applyProtection="1">
      <alignment vertical="center"/>
      <protection/>
    </xf>
    <xf numFmtId="3" fontId="45" fillId="0" borderId="14" xfId="0" applyNumberFormat="1" applyFont="1" applyFill="1" applyBorder="1" applyAlignment="1" applyProtection="1">
      <alignment horizontal="left" vertical="center"/>
      <protection/>
    </xf>
    <xf numFmtId="0" fontId="46" fillId="0" borderId="0" xfId="0" applyFont="1" applyAlignment="1">
      <alignment vertical="center"/>
    </xf>
    <xf numFmtId="0" fontId="46" fillId="0" borderId="14" xfId="0" applyNumberFormat="1" applyFont="1" applyFill="1" applyBorder="1" applyAlignment="1" applyProtection="1">
      <alignment horizontal="left" vertical="center"/>
      <protection/>
    </xf>
    <xf numFmtId="0" fontId="46" fillId="0" borderId="14" xfId="0" applyFont="1" applyBorder="1" applyAlignment="1">
      <alignment vertical="center"/>
    </xf>
    <xf numFmtId="0" fontId="45" fillId="0" borderId="14" xfId="0" applyNumberFormat="1" applyFont="1" applyFill="1" applyBorder="1" applyAlignment="1" applyProtection="1">
      <alignment horizontal="center" vertical="center"/>
      <protection/>
    </xf>
    <xf numFmtId="0" fontId="46" fillId="0" borderId="12" xfId="0" applyFont="1" applyBorder="1" applyAlignment="1">
      <alignment vertical="center"/>
    </xf>
    <xf numFmtId="177" fontId="46" fillId="0" borderId="11" xfId="0" applyNumberFormat="1" applyFont="1" applyFill="1" applyBorder="1" applyAlignment="1" applyProtection="1">
      <alignment vertical="center"/>
      <protection/>
    </xf>
    <xf numFmtId="0" fontId="46" fillId="0" borderId="14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177" fontId="45" fillId="0" borderId="15" xfId="0" applyNumberFormat="1" applyFont="1" applyFill="1" applyBorder="1" applyAlignment="1" applyProtection="1">
      <alignment vertical="center"/>
      <protection/>
    </xf>
    <xf numFmtId="0" fontId="45" fillId="0" borderId="0" xfId="0" applyFont="1" applyAlignment="1">
      <alignment vertical="center" wrapText="1"/>
    </xf>
    <xf numFmtId="179" fontId="46" fillId="0" borderId="0" xfId="0" applyNumberFormat="1" applyFont="1" applyAlignment="1">
      <alignment vertical="center"/>
    </xf>
    <xf numFmtId="3" fontId="45" fillId="0" borderId="14" xfId="0" applyNumberFormat="1" applyFont="1" applyFill="1" applyBorder="1" applyAlignment="1" applyProtection="1">
      <alignment vertical="center"/>
      <protection/>
    </xf>
    <xf numFmtId="3" fontId="46" fillId="0" borderId="10" xfId="0" applyNumberFormat="1" applyFont="1" applyFill="1" applyBorder="1" applyAlignment="1" applyProtection="1">
      <alignment vertical="center"/>
      <protection/>
    </xf>
    <xf numFmtId="177" fontId="46" fillId="0" borderId="10" xfId="0" applyNumberFormat="1" applyFont="1" applyFill="1" applyBorder="1" applyAlignment="1" applyProtection="1">
      <alignment horizontal="center" vertical="center"/>
      <protection/>
    </xf>
    <xf numFmtId="3" fontId="46" fillId="0" borderId="14" xfId="0" applyNumberFormat="1" applyFont="1" applyFill="1" applyBorder="1" applyAlignment="1" applyProtection="1">
      <alignment horizontal="center" vertical="center"/>
      <protection/>
    </xf>
    <xf numFmtId="0" fontId="46" fillId="0" borderId="12" xfId="0" applyFont="1" applyBorder="1" applyAlignment="1">
      <alignment vertical="center"/>
    </xf>
    <xf numFmtId="0" fontId="46" fillId="0" borderId="14" xfId="0" applyFont="1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77" fontId="46" fillId="0" borderId="13" xfId="0" applyNumberFormat="1" applyFont="1" applyFill="1" applyBorder="1" applyAlignment="1" applyProtection="1">
      <alignment horizontal="center" vertical="center"/>
      <protection/>
    </xf>
    <xf numFmtId="177" fontId="45" fillId="0" borderId="13" xfId="0" applyNumberFormat="1" applyFont="1" applyFill="1" applyBorder="1" applyAlignment="1" applyProtection="1">
      <alignment horizontal="center" vertical="center"/>
      <protection/>
    </xf>
    <xf numFmtId="177" fontId="46" fillId="0" borderId="11" xfId="0" applyNumberFormat="1" applyFont="1" applyFill="1" applyBorder="1" applyAlignment="1" applyProtection="1">
      <alignment horizontal="center" vertical="center"/>
      <protection/>
    </xf>
    <xf numFmtId="177" fontId="45" fillId="0" borderId="15" xfId="0" applyNumberFormat="1" applyFont="1" applyFill="1" applyBorder="1" applyAlignment="1" applyProtection="1">
      <alignment horizontal="center" vertical="center"/>
      <protection/>
    </xf>
    <xf numFmtId="0" fontId="46" fillId="0" borderId="0" xfId="88" applyFont="1">
      <alignment/>
      <protection/>
    </xf>
    <xf numFmtId="49" fontId="48" fillId="24" borderId="0" xfId="88" applyNumberFormat="1" applyFont="1" applyFill="1" applyAlignment="1">
      <alignment horizontal="center" vertical="center"/>
      <protection/>
    </xf>
    <xf numFmtId="49" fontId="46" fillId="24" borderId="0" xfId="88" applyNumberFormat="1" applyFont="1" applyFill="1" applyBorder="1" applyAlignment="1">
      <alignment vertical="center"/>
      <protection/>
    </xf>
    <xf numFmtId="49" fontId="46" fillId="24" borderId="0" xfId="88" applyNumberFormat="1" applyFont="1" applyFill="1" applyBorder="1" applyAlignment="1">
      <alignment horizontal="right" vertical="center"/>
      <protection/>
    </xf>
    <xf numFmtId="0" fontId="53" fillId="0" borderId="17" xfId="88" applyFont="1" applyBorder="1" applyAlignment="1">
      <alignment horizontal="center" vertical="center"/>
      <protection/>
    </xf>
    <xf numFmtId="0" fontId="45" fillId="0" borderId="18" xfId="88" applyFont="1" applyBorder="1" applyAlignment="1">
      <alignment horizontal="center" vertical="center"/>
      <protection/>
    </xf>
    <xf numFmtId="176" fontId="49" fillId="0" borderId="12" xfId="88" applyNumberFormat="1" applyFont="1" applyBorder="1" applyAlignment="1">
      <alignment horizontal="left" vertical="center"/>
      <protection/>
    </xf>
    <xf numFmtId="176" fontId="52" fillId="0" borderId="11" xfId="88" applyNumberFormat="1" applyFont="1" applyBorder="1" applyAlignment="1" applyProtection="1">
      <alignment vertical="center"/>
      <protection locked="0"/>
    </xf>
    <xf numFmtId="176" fontId="49" fillId="0" borderId="14" xfId="88" applyNumberFormat="1" applyFont="1" applyBorder="1" applyAlignment="1">
      <alignment horizontal="left" vertical="center"/>
      <protection/>
    </xf>
    <xf numFmtId="176" fontId="52" fillId="0" borderId="13" xfId="88" applyNumberFormat="1" applyFont="1" applyBorder="1" applyAlignment="1" applyProtection="1">
      <alignment vertical="center"/>
      <protection locked="0"/>
    </xf>
    <xf numFmtId="176" fontId="49" fillId="0" borderId="13" xfId="88" applyNumberFormat="1" applyFont="1" applyBorder="1" applyAlignment="1" applyProtection="1">
      <alignment vertical="center"/>
      <protection locked="0"/>
    </xf>
    <xf numFmtId="177" fontId="49" fillId="0" borderId="14" xfId="88" applyNumberFormat="1" applyFont="1" applyBorder="1" applyAlignment="1" applyProtection="1">
      <alignment horizontal="center" vertical="center"/>
      <protection locked="0"/>
    </xf>
    <xf numFmtId="177" fontId="49" fillId="0" borderId="14" xfId="88" applyNumberFormat="1" applyFont="1" applyBorder="1" applyAlignment="1" applyProtection="1">
      <alignment vertical="center"/>
      <protection locked="0"/>
    </xf>
    <xf numFmtId="49" fontId="52" fillId="24" borderId="16" xfId="88" applyNumberFormat="1" applyFont="1" applyFill="1" applyBorder="1" applyAlignment="1">
      <alignment horizontal="center" vertical="center"/>
      <protection/>
    </xf>
    <xf numFmtId="49" fontId="46" fillId="24" borderId="15" xfId="88" applyNumberFormat="1" applyFont="1" applyFill="1" applyBorder="1" applyAlignment="1">
      <alignment horizontal="left" vertical="center"/>
      <protection/>
    </xf>
    <xf numFmtId="0" fontId="46" fillId="0" borderId="0" xfId="0" applyFont="1" applyAlignment="1">
      <alignment horizontal="center"/>
    </xf>
    <xf numFmtId="0" fontId="48" fillId="0" borderId="0" xfId="90" applyFont="1" applyFill="1" applyAlignment="1">
      <alignment horizontal="center" vertical="center"/>
      <protection/>
    </xf>
    <xf numFmtId="0" fontId="46" fillId="0" borderId="0" xfId="90" applyFont="1" applyFill="1" applyAlignment="1">
      <alignment vertical="center"/>
      <protection/>
    </xf>
    <xf numFmtId="0" fontId="46" fillId="0" borderId="0" xfId="90" applyFont="1" applyFill="1" applyAlignment="1">
      <alignment horizontal="center" vertical="center"/>
      <protection/>
    </xf>
    <xf numFmtId="49" fontId="52" fillId="24" borderId="17" xfId="0" applyNumberFormat="1" applyFont="1" applyFill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4" fillId="0" borderId="10" xfId="74" applyNumberFormat="1" applyFont="1" applyFill="1" applyBorder="1" applyAlignment="1" applyProtection="1">
      <alignment horizontal="left" vertical="center" wrapText="1"/>
      <protection/>
    </xf>
    <xf numFmtId="0" fontId="46" fillId="0" borderId="10" xfId="0" applyFont="1" applyBorder="1" applyAlignment="1">
      <alignment horizontal="left" vertical="center"/>
    </xf>
    <xf numFmtId="177" fontId="45" fillId="0" borderId="10" xfId="0" applyNumberFormat="1" applyFont="1" applyFill="1" applyBorder="1" applyAlignment="1" applyProtection="1">
      <alignment horizontal="center" vertical="center"/>
      <protection/>
    </xf>
    <xf numFmtId="0" fontId="46" fillId="0" borderId="10" xfId="74" applyNumberFormat="1" applyFont="1" applyFill="1" applyBorder="1" applyAlignment="1" applyProtection="1">
      <alignment horizontal="left" vertical="center" wrapText="1"/>
      <protection/>
    </xf>
    <xf numFmtId="177" fontId="54" fillId="0" borderId="10" xfId="0" applyNumberFormat="1" applyFont="1" applyFill="1" applyBorder="1" applyAlignment="1" applyProtection="1">
      <alignment horizontal="center" vertical="center"/>
      <protection/>
    </xf>
    <xf numFmtId="49" fontId="52" fillId="24" borderId="16" xfId="0" applyNumberFormat="1" applyFont="1" applyFill="1" applyBorder="1" applyAlignment="1">
      <alignment horizontal="center" vertical="center"/>
    </xf>
    <xf numFmtId="3" fontId="46" fillId="13" borderId="10" xfId="40" applyNumberFormat="1" applyFont="1" applyFill="1" applyBorder="1" applyAlignment="1" applyProtection="1">
      <alignment vertical="center"/>
      <protection locked="0"/>
    </xf>
    <xf numFmtId="0" fontId="46" fillId="13" borderId="19" xfId="40" applyFont="1" applyFill="1" applyBorder="1" applyAlignment="1" applyProtection="1">
      <alignment horizontal="center" vertical="center"/>
      <protection/>
    </xf>
    <xf numFmtId="3" fontId="46" fillId="24" borderId="10" xfId="40" applyNumberFormat="1" applyFont="1" applyFill="1" applyBorder="1" applyAlignment="1" applyProtection="1">
      <alignment horizontal="left" vertical="center"/>
      <protection locked="0"/>
    </xf>
    <xf numFmtId="0" fontId="46" fillId="24" borderId="10" xfId="40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>
      <alignment vertical="center"/>
    </xf>
    <xf numFmtId="0" fontId="46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vertical="center"/>
    </xf>
    <xf numFmtId="0" fontId="46" fillId="0" borderId="10" xfId="0" applyFont="1" applyFill="1" applyBorder="1" applyAlignment="1" applyProtection="1">
      <alignment horizontal="center" vertical="center"/>
      <protection locked="0"/>
    </xf>
    <xf numFmtId="0" fontId="46" fillId="13" borderId="10" xfId="40" applyFont="1" applyFill="1" applyBorder="1" applyAlignment="1" applyProtection="1">
      <alignment horizontal="center" vertical="center"/>
      <protection/>
    </xf>
    <xf numFmtId="3" fontId="46" fillId="0" borderId="10" xfId="0" applyNumberFormat="1" applyFont="1" applyFill="1" applyBorder="1" applyAlignment="1" applyProtection="1">
      <alignment horizontal="left" vertical="center"/>
      <protection locked="0"/>
    </xf>
    <xf numFmtId="3" fontId="46" fillId="24" borderId="10" xfId="40" applyNumberFormat="1" applyFont="1" applyFill="1" applyBorder="1" applyAlignment="1" applyProtection="1">
      <alignment vertical="center"/>
      <protection locked="0"/>
    </xf>
    <xf numFmtId="0" fontId="46" fillId="0" borderId="10" xfId="0" applyFont="1" applyFill="1" applyBorder="1" applyAlignment="1">
      <alignment horizontal="center" vertical="center"/>
    </xf>
    <xf numFmtId="0" fontId="46" fillId="0" borderId="10" xfId="0" applyFont="1" applyBorder="1" applyAlignment="1" applyProtection="1">
      <alignment horizontal="left" vertical="center"/>
      <protection locked="0"/>
    </xf>
    <xf numFmtId="3" fontId="46" fillId="13" borderId="10" xfId="0" applyNumberFormat="1" applyFont="1" applyFill="1" applyBorder="1" applyAlignment="1" applyProtection="1">
      <alignment vertical="center"/>
      <protection locked="0"/>
    </xf>
    <xf numFmtId="0" fontId="46" fillId="0" borderId="10" xfId="0" applyFont="1" applyBorder="1" applyAlignment="1" applyProtection="1">
      <alignment horizontal="left" vertical="center"/>
      <protection locked="0"/>
    </xf>
    <xf numFmtId="0" fontId="49" fillId="0" borderId="10" xfId="40" applyFont="1" applyFill="1" applyBorder="1" applyAlignment="1" applyProtection="1">
      <alignment horizontal="center" vertical="center"/>
      <protection locked="0"/>
    </xf>
    <xf numFmtId="0" fontId="46" fillId="0" borderId="10" xfId="40" applyFont="1" applyBorder="1" applyAlignment="1" applyProtection="1">
      <alignment horizontal="left" vertical="center"/>
      <protection locked="0"/>
    </xf>
    <xf numFmtId="0" fontId="46" fillId="0" borderId="10" xfId="60" applyFont="1" applyFill="1" applyBorder="1" applyAlignment="1" applyProtection="1">
      <alignment vertical="center" wrapText="1"/>
      <protection locked="0"/>
    </xf>
    <xf numFmtId="3" fontId="46" fillId="13" borderId="10" xfId="40" applyNumberFormat="1" applyFont="1" applyFill="1" applyBorder="1" applyAlignment="1" applyProtection="1">
      <alignment horizontal="left" vertical="center"/>
      <protection locked="0"/>
    </xf>
    <xf numFmtId="0" fontId="49" fillId="13" borderId="10" xfId="40" applyFont="1" applyFill="1" applyBorder="1" applyAlignment="1" applyProtection="1">
      <alignment horizontal="center" vertical="center"/>
      <protection/>
    </xf>
    <xf numFmtId="0" fontId="46" fillId="0" borderId="10" xfId="40" applyFont="1" applyBorder="1" applyAlignment="1" applyProtection="1">
      <alignment horizontal="center" vertical="center"/>
      <protection locked="0"/>
    </xf>
    <xf numFmtId="0" fontId="45" fillId="0" borderId="10" xfId="0" applyNumberFormat="1" applyFont="1" applyFill="1" applyBorder="1" applyAlignment="1" applyProtection="1">
      <alignment horizontal="center" vertical="center"/>
      <protection/>
    </xf>
    <xf numFmtId="177" fontId="46" fillId="0" borderId="10" xfId="0" applyNumberFormat="1" applyFont="1" applyFill="1" applyBorder="1" applyAlignment="1" applyProtection="1">
      <alignment vertical="center"/>
      <protection/>
    </xf>
    <xf numFmtId="0" fontId="46" fillId="0" borderId="10" xfId="0" applyNumberFormat="1" applyFont="1" applyFill="1" applyBorder="1" applyAlignment="1" applyProtection="1">
      <alignment vertical="center"/>
      <protection/>
    </xf>
    <xf numFmtId="0" fontId="46" fillId="0" borderId="10" xfId="0" applyNumberFormat="1" applyFont="1" applyFill="1" applyBorder="1" applyAlignment="1" applyProtection="1">
      <alignment horizontal="center" vertical="center"/>
      <protection/>
    </xf>
    <xf numFmtId="0" fontId="45" fillId="0" borderId="10" xfId="0" applyFont="1" applyBorder="1" applyAlignment="1">
      <alignment horizontal="center" vertical="center"/>
    </xf>
    <xf numFmtId="177" fontId="45" fillId="0" borderId="10" xfId="0" applyNumberFormat="1" applyFont="1" applyFill="1" applyBorder="1" applyAlignment="1" applyProtection="1">
      <alignment horizontal="center" vertical="center"/>
      <protection/>
    </xf>
    <xf numFmtId="0" fontId="46" fillId="0" borderId="0" xfId="0" applyFont="1" applyFill="1"/>
    <xf numFmtId="0" fontId="46" fillId="0" borderId="0" xfId="0" applyFont="1" applyFill="1" applyAlignment="1">
      <alignment vertical="center"/>
    </xf>
    <xf numFmtId="0" fontId="48" fillId="0" borderId="0" xfId="0" applyFont="1" applyFill="1" applyAlignment="1">
      <alignment horizontal="center" vertical="center" wrapText="1"/>
    </xf>
    <xf numFmtId="0" fontId="46" fillId="0" borderId="0" xfId="0" applyFont="1" applyFill="1" applyAlignment="1">
      <alignment horizontal="right" vertical="center"/>
    </xf>
    <xf numFmtId="0" fontId="45" fillId="0" borderId="17" xfId="0" applyFont="1" applyFill="1" applyBorder="1" applyAlignment="1">
      <alignment horizontal="center" vertical="center" wrapText="1"/>
    </xf>
    <xf numFmtId="3" fontId="46" fillId="0" borderId="10" xfId="83" applyNumberFormat="1" applyFont="1" applyFill="1" applyBorder="1" applyAlignment="1" applyProtection="1">
      <alignment vertical="center"/>
      <protection locked="0"/>
    </xf>
    <xf numFmtId="0" fontId="46" fillId="0" borderId="10" xfId="83" applyFont="1" applyFill="1" applyBorder="1" applyAlignment="1" applyProtection="1">
      <alignment horizontal="center" vertical="center"/>
      <protection locked="0"/>
    </xf>
    <xf numFmtId="0" fontId="46" fillId="0" borderId="10" xfId="83" applyFont="1" applyFill="1" applyBorder="1" applyAlignment="1" applyProtection="1">
      <alignment vertical="center"/>
      <protection locked="0"/>
    </xf>
    <xf numFmtId="3" fontId="45" fillId="0" borderId="10" xfId="0" applyNumberFormat="1" applyFont="1" applyFill="1" applyBorder="1" applyAlignment="1" applyProtection="1">
      <alignment horizontal="center" vertical="center"/>
      <protection/>
    </xf>
    <xf numFmtId="177" fontId="46" fillId="0" borderId="10" xfId="0" applyNumberFormat="1" applyFont="1" applyFill="1" applyBorder="1" applyAlignment="1">
      <alignment horizontal="center" vertical="center"/>
    </xf>
    <xf numFmtId="177" fontId="46" fillId="0" borderId="10" xfId="0" applyNumberFormat="1" applyFont="1" applyFill="1" applyBorder="1" applyAlignment="1">
      <alignment vertical="center"/>
    </xf>
    <xf numFmtId="3" fontId="47" fillId="0" borderId="10" xfId="0" applyNumberFormat="1" applyFont="1" applyFill="1" applyBorder="1" applyAlignment="1" applyProtection="1">
      <alignment vertical="center"/>
      <protection/>
    </xf>
    <xf numFmtId="0" fontId="46" fillId="0" borderId="10" xfId="0" applyFont="1" applyFill="1" applyBorder="1"/>
    <xf numFmtId="0" fontId="46" fillId="0" borderId="10" xfId="0" applyNumberFormat="1" applyFont="1" applyFill="1" applyBorder="1" applyAlignment="1" applyProtection="1">
      <alignment vertical="center"/>
      <protection/>
    </xf>
    <xf numFmtId="0" fontId="45" fillId="0" borderId="10" xfId="0" applyFont="1" applyFill="1" applyBorder="1" applyAlignment="1">
      <alignment horizontal="center" vertical="center"/>
    </xf>
    <xf numFmtId="177" fontId="45" fillId="0" borderId="10" xfId="0" applyNumberFormat="1" applyFont="1" applyFill="1" applyBorder="1" applyAlignment="1">
      <alignment horizontal="center" vertical="center"/>
    </xf>
    <xf numFmtId="3" fontId="46" fillId="0" borderId="10" xfId="0" applyNumberFormat="1" applyFont="1" applyFill="1" applyBorder="1" applyAlignment="1" applyProtection="1">
      <alignment horizontal="center" vertical="center"/>
      <protection/>
    </xf>
    <xf numFmtId="0" fontId="48" fillId="0" borderId="0" xfId="0" applyFont="1" applyFill="1" applyAlignment="1">
      <alignment horizontal="center" vertical="center" wrapText="1"/>
    </xf>
    <xf numFmtId="0" fontId="53" fillId="0" borderId="17" xfId="0" applyFont="1" applyFill="1" applyBorder="1" applyAlignment="1">
      <alignment horizontal="center" vertical="center" wrapText="1"/>
    </xf>
    <xf numFmtId="0" fontId="53" fillId="0" borderId="18" xfId="0" applyFont="1" applyFill="1" applyBorder="1" applyAlignment="1">
      <alignment horizontal="center" vertical="center" wrapText="1"/>
    </xf>
    <xf numFmtId="177" fontId="49" fillId="0" borderId="14" xfId="0" applyNumberFormat="1" applyFont="1" applyFill="1" applyBorder="1" applyAlignment="1" applyProtection="1">
      <alignment horizontal="left" vertical="center"/>
      <protection/>
    </xf>
    <xf numFmtId="177" fontId="49" fillId="0" borderId="11" xfId="0" applyNumberFormat="1" applyFont="1" applyFill="1" applyBorder="1" applyAlignment="1" applyProtection="1">
      <alignment vertical="center"/>
      <protection/>
    </xf>
    <xf numFmtId="177" fontId="49" fillId="0" borderId="13" xfId="0" applyNumberFormat="1" applyFont="1" applyFill="1" applyBorder="1" applyAlignment="1" applyProtection="1">
      <alignment vertical="center"/>
      <protection/>
    </xf>
    <xf numFmtId="177" fontId="46" fillId="0" borderId="14" xfId="0" applyNumberFormat="1" applyFont="1" applyFill="1" applyBorder="1" applyAlignment="1" applyProtection="1">
      <alignment horizontal="center" vertical="center"/>
      <protection/>
    </xf>
    <xf numFmtId="177" fontId="46" fillId="0" borderId="13" xfId="0" applyNumberFormat="1" applyFont="1" applyFill="1" applyBorder="1" applyAlignment="1" applyProtection="1">
      <alignment vertical="center"/>
      <protection/>
    </xf>
    <xf numFmtId="0" fontId="46" fillId="0" borderId="14" xfId="0" applyFont="1" applyBorder="1" applyAlignment="1">
      <alignment horizontal="left" vertical="center"/>
    </xf>
    <xf numFmtId="180" fontId="49" fillId="0" borderId="14" xfId="91" applyNumberFormat="1" applyFont="1" applyFill="1" applyBorder="1" applyAlignment="1">
      <alignment vertical="center"/>
      <protection/>
    </xf>
    <xf numFmtId="0" fontId="45" fillId="0" borderId="14" xfId="0" applyFont="1" applyBorder="1" applyAlignment="1">
      <alignment horizontal="center" vertical="center"/>
    </xf>
    <xf numFmtId="177" fontId="45" fillId="0" borderId="13" xfId="0" applyNumberFormat="1" applyFont="1" applyFill="1" applyBorder="1" applyAlignment="1" applyProtection="1">
      <alignment vertical="center"/>
      <protection/>
    </xf>
    <xf numFmtId="0" fontId="46" fillId="0" borderId="20" xfId="0" applyFont="1" applyFill="1" applyBorder="1"/>
    <xf numFmtId="177" fontId="46" fillId="0" borderId="14" xfId="0" applyNumberFormat="1" applyFont="1" applyFill="1" applyBorder="1" applyAlignment="1" applyProtection="1">
      <alignment horizontal="left" vertical="center"/>
      <protection/>
    </xf>
    <xf numFmtId="177" fontId="45" fillId="0" borderId="14" xfId="0" applyNumberFormat="1" applyFont="1" applyFill="1" applyBorder="1" applyAlignment="1" applyProtection="1">
      <alignment horizontal="left" vertical="center"/>
      <protection/>
    </xf>
    <xf numFmtId="177" fontId="45" fillId="0" borderId="16" xfId="0" applyNumberFormat="1" applyFont="1" applyFill="1" applyBorder="1" applyAlignment="1">
      <alignment horizontal="center" vertical="center"/>
    </xf>
    <xf numFmtId="177" fontId="45" fillId="0" borderId="15" xfId="0" applyNumberFormat="1" applyFont="1" applyFill="1" applyBorder="1" applyAlignment="1" applyProtection="1">
      <alignment vertical="center"/>
      <protection/>
    </xf>
    <xf numFmtId="0" fontId="48" fillId="0" borderId="0" xfId="90" applyFont="1" applyFill="1" applyAlignment="1">
      <alignment horizontal="center" vertical="center"/>
      <protection/>
    </xf>
    <xf numFmtId="49" fontId="46" fillId="24" borderId="0" xfId="0" applyNumberFormat="1" applyFont="1" applyFill="1" applyBorder="1" applyAlignment="1">
      <alignment vertical="center"/>
    </xf>
    <xf numFmtId="49" fontId="46" fillId="24" borderId="0" xfId="0" applyNumberFormat="1" applyFont="1" applyFill="1" applyBorder="1" applyAlignment="1">
      <alignment horizontal="right" vertical="center"/>
    </xf>
    <xf numFmtId="49" fontId="50" fillId="24" borderId="18" xfId="0" applyNumberFormat="1" applyFont="1" applyFill="1" applyBorder="1" applyAlignment="1">
      <alignment horizontal="center" vertical="center"/>
    </xf>
    <xf numFmtId="177" fontId="49" fillId="0" borderId="12" xfId="0" applyNumberFormat="1" applyFont="1" applyFill="1" applyBorder="1" applyAlignment="1" applyProtection="1">
      <alignment horizontal="left" vertical="center"/>
      <protection/>
    </xf>
    <xf numFmtId="176" fontId="49" fillId="0" borderId="11" xfId="94" applyNumberFormat="1" applyFont="1" applyFill="1" applyBorder="1" applyAlignment="1" applyProtection="1">
      <alignment horizontal="right" vertical="center"/>
      <protection/>
    </xf>
    <xf numFmtId="176" fontId="49" fillId="0" borderId="13" xfId="94" applyNumberFormat="1" applyFont="1" applyFill="1" applyBorder="1" applyAlignment="1" applyProtection="1">
      <alignment horizontal="right" vertical="center"/>
      <protection/>
    </xf>
    <xf numFmtId="0" fontId="52" fillId="0" borderId="16" xfId="94" applyNumberFormat="1" applyFont="1" applyFill="1" applyBorder="1" applyAlignment="1">
      <alignment horizontal="center" vertical="center"/>
      <protection/>
    </xf>
    <xf numFmtId="176" fontId="52" fillId="0" borderId="15" xfId="94" applyNumberFormat="1" applyFont="1" applyFill="1" applyBorder="1" applyAlignment="1">
      <alignment horizontal="right" vertical="center"/>
      <protection/>
    </xf>
    <xf numFmtId="0" fontId="51" fillId="0" borderId="0" xfId="0" applyFont="1" applyAlignment="1">
      <alignment horizontal="center"/>
    </xf>
    <xf numFmtId="0" fontId="50" fillId="0" borderId="21" xfId="0" applyFont="1" applyBorder="1" applyAlignment="1">
      <alignment horizontal="center" vertical="center"/>
    </xf>
    <xf numFmtId="177" fontId="45" fillId="0" borderId="10" xfId="0" applyNumberFormat="1" applyFont="1" applyFill="1" applyBorder="1" applyAlignment="1" applyProtection="1">
      <alignment horizontal="left" vertical="center"/>
      <protection/>
    </xf>
    <xf numFmtId="0" fontId="45" fillId="0" borderId="10" xfId="0" applyFont="1" applyBorder="1" applyAlignment="1">
      <alignment horizontal="center" vertical="center"/>
    </xf>
    <xf numFmtId="177" fontId="46" fillId="0" borderId="10" xfId="0" applyNumberFormat="1" applyFont="1" applyFill="1" applyBorder="1" applyAlignment="1" applyProtection="1">
      <alignment horizontal="left" vertical="center"/>
      <protection/>
    </xf>
    <xf numFmtId="0" fontId="46" fillId="0" borderId="10" xfId="0" applyFont="1" applyBorder="1" applyAlignment="1">
      <alignment horizontal="center" vertical="center"/>
    </xf>
    <xf numFmtId="1" fontId="46" fillId="0" borderId="10" xfId="0" applyNumberFormat="1" applyFont="1" applyFill="1" applyBorder="1" applyAlignment="1" applyProtection="1">
      <alignment vertical="center"/>
      <protection locked="0"/>
    </xf>
    <xf numFmtId="0" fontId="46" fillId="0" borderId="10" xfId="0" applyNumberFormat="1" applyFont="1" applyFill="1" applyBorder="1" applyAlignment="1" applyProtection="1">
      <alignment vertical="center"/>
      <protection locked="0"/>
    </xf>
    <xf numFmtId="3" fontId="46" fillId="0" borderId="10" xfId="0" applyNumberFormat="1" applyFont="1" applyFill="1" applyBorder="1" applyAlignment="1" applyProtection="1">
      <alignment vertical="center"/>
      <protection locked="0"/>
    </xf>
    <xf numFmtId="0" fontId="46" fillId="0" borderId="10" xfId="0" applyFont="1" applyBorder="1" applyAlignment="1" applyProtection="1">
      <alignment vertical="center" wrapText="1"/>
      <protection locked="0"/>
    </xf>
    <xf numFmtId="0" fontId="46" fillId="0" borderId="10" xfId="0" applyFont="1" applyBorder="1" applyAlignment="1">
      <alignment vertical="center"/>
    </xf>
    <xf numFmtId="3" fontId="46" fillId="0" borderId="10" xfId="84" applyNumberFormat="1" applyFont="1" applyFill="1" applyBorder="1" applyAlignment="1" applyProtection="1">
      <alignment vertical="center"/>
      <protection locked="0"/>
    </xf>
    <xf numFmtId="0" fontId="46" fillId="0" borderId="0" xfId="0" applyFont="1" applyAlignment="1">
      <alignment horizontal="left"/>
    </xf>
    <xf numFmtId="3" fontId="46" fillId="0" borderId="10" xfId="84" applyNumberFormat="1" applyFont="1" applyFill="1" applyBorder="1" applyAlignment="1" applyProtection="1">
      <alignment vertical="center"/>
      <protection locked="0"/>
    </xf>
    <xf numFmtId="0" fontId="46" fillId="0" borderId="10" xfId="0" applyFont="1" applyBorder="1" applyAlignment="1">
      <alignment vertical="center"/>
    </xf>
    <xf numFmtId="0" fontId="45" fillId="0" borderId="10" xfId="0" applyFont="1" applyBorder="1" applyAlignment="1">
      <alignment vertical="center"/>
    </xf>
    <xf numFmtId="1" fontId="46" fillId="0" borderId="10" xfId="84" applyNumberFormat="1" applyFont="1" applyFill="1" applyBorder="1" applyAlignment="1" applyProtection="1">
      <alignment vertical="center"/>
      <protection locked="0"/>
    </xf>
    <xf numFmtId="0" fontId="46" fillId="0" borderId="10" xfId="84" applyFont="1" applyFill="1" applyBorder="1" applyAlignment="1" applyProtection="1">
      <alignment horizontal="center" vertical="center"/>
      <protection locked="0"/>
    </xf>
    <xf numFmtId="0" fontId="45" fillId="0" borderId="10" xfId="0" applyFont="1" applyBorder="1" applyAlignment="1">
      <alignment horizontal="center"/>
    </xf>
    <xf numFmtId="0" fontId="46" fillId="0" borderId="20" xfId="0" applyFont="1" applyBorder="1"/>
    <xf numFmtId="0" fontId="45" fillId="0" borderId="17" xfId="0" applyFont="1" applyFill="1" applyBorder="1" applyAlignment="1">
      <alignment horizontal="center" vertical="center" wrapText="1"/>
    </xf>
    <xf numFmtId="0" fontId="45" fillId="0" borderId="18" xfId="0" applyFont="1" applyFill="1" applyBorder="1" applyAlignment="1">
      <alignment horizontal="center" vertical="center" wrapText="1"/>
    </xf>
    <xf numFmtId="177" fontId="45" fillId="0" borderId="10" xfId="0" applyNumberFormat="1" applyFont="1" applyFill="1" applyBorder="1" applyAlignment="1" applyProtection="1">
      <alignment horizontal="left" vertical="center"/>
      <protection/>
    </xf>
    <xf numFmtId="177" fontId="45" fillId="0" borderId="10" xfId="0" applyNumberFormat="1" applyFont="1" applyFill="1" applyBorder="1" applyAlignment="1" applyProtection="1">
      <alignment vertical="center"/>
      <protection/>
    </xf>
    <xf numFmtId="181" fontId="46" fillId="0" borderId="14" xfId="0" applyNumberFormat="1" applyFont="1" applyFill="1" applyBorder="1" applyAlignment="1">
      <alignment vertical="center"/>
    </xf>
    <xf numFmtId="177" fontId="46" fillId="0" borderId="10" xfId="0" applyNumberFormat="1" applyFont="1" applyFill="1" applyBorder="1" applyAlignment="1" applyProtection="1">
      <alignment horizontal="left" vertical="center"/>
      <protection/>
    </xf>
    <xf numFmtId="177" fontId="46" fillId="0" borderId="10" xfId="0" applyNumberFormat="1" applyFont="1" applyFill="1" applyBorder="1" applyAlignment="1" applyProtection="1">
      <alignment vertical="center"/>
      <protection/>
    </xf>
    <xf numFmtId="0" fontId="46" fillId="0" borderId="0" xfId="0" applyFont="1" applyFill="1"/>
    <xf numFmtId="177" fontId="45" fillId="0" borderId="10" xfId="0" applyNumberFormat="1" applyFont="1" applyFill="1" applyBorder="1" applyAlignment="1" applyProtection="1">
      <alignment horizontal="center" vertical="center"/>
      <protection/>
    </xf>
    <xf numFmtId="181" fontId="45" fillId="0" borderId="16" xfId="0" applyNumberFormat="1" applyFont="1" applyFill="1" applyBorder="1" applyAlignment="1">
      <alignment vertical="center"/>
    </xf>
    <xf numFmtId="177" fontId="45" fillId="0" borderId="10" xfId="0" applyNumberFormat="1" applyFont="1" applyFill="1" applyBorder="1" applyAlignment="1">
      <alignment vertical="center"/>
    </xf>
    <xf numFmtId="0" fontId="46" fillId="25" borderId="0" xfId="0" applyFont="1" applyFill="1"/>
    <xf numFmtId="0" fontId="46" fillId="25" borderId="0" xfId="0" applyFont="1" applyFill="1" applyAlignment="1">
      <alignment horizontal="center"/>
    </xf>
    <xf numFmtId="0" fontId="48" fillId="25" borderId="0" xfId="0" applyFont="1" applyFill="1" applyAlignment="1">
      <alignment horizontal="center" vertical="center" wrapText="1"/>
    </xf>
    <xf numFmtId="0" fontId="46" fillId="25" borderId="0" xfId="0" applyFont="1" applyFill="1" applyAlignment="1">
      <alignment horizontal="center" vertical="center"/>
    </xf>
    <xf numFmtId="0" fontId="45" fillId="25" borderId="17" xfId="0" applyFont="1" applyFill="1" applyBorder="1" applyAlignment="1">
      <alignment horizontal="center" vertical="center" wrapText="1"/>
    </xf>
    <xf numFmtId="0" fontId="45" fillId="25" borderId="10" xfId="0" applyFont="1" applyFill="1" applyBorder="1" applyAlignment="1">
      <alignment horizontal="center" vertical="center" wrapText="1"/>
    </xf>
    <xf numFmtId="176" fontId="45" fillId="25" borderId="10" xfId="98" applyNumberFormat="1" applyFont="1" applyFill="1" applyBorder="1" applyAlignment="1">
      <alignment horizontal="center" vertical="center" wrapText="1"/>
      <protection/>
    </xf>
    <xf numFmtId="1" fontId="46" fillId="25" borderId="10" xfId="0" applyNumberFormat="1" applyFont="1" applyFill="1" applyBorder="1" applyAlignment="1">
      <alignment vertical="center"/>
    </xf>
    <xf numFmtId="1" fontId="46" fillId="25" borderId="10" xfId="0" applyNumberFormat="1" applyFont="1" applyFill="1" applyBorder="1" applyAlignment="1">
      <alignment horizontal="center" vertical="center"/>
    </xf>
    <xf numFmtId="181" fontId="46" fillId="25" borderId="10" xfId="0" applyNumberFormat="1" applyFont="1" applyFill="1" applyBorder="1" applyAlignment="1">
      <alignment horizontal="center" vertical="center"/>
    </xf>
    <xf numFmtId="0" fontId="46" fillId="25" borderId="10" xfId="0" applyFont="1" applyFill="1" applyBorder="1" applyAlignment="1">
      <alignment horizontal="center"/>
    </xf>
    <xf numFmtId="0" fontId="46" fillId="25" borderId="10" xfId="0" applyFont="1" applyFill="1" applyBorder="1" applyAlignment="1">
      <alignment vertical="center"/>
    </xf>
    <xf numFmtId="177" fontId="46" fillId="25" borderId="10" xfId="0" applyNumberFormat="1" applyFont="1" applyFill="1" applyBorder="1" applyAlignment="1" applyProtection="1">
      <alignment horizontal="left" vertical="center"/>
      <protection locked="0"/>
    </xf>
    <xf numFmtId="181" fontId="46" fillId="25" borderId="10" xfId="0" applyNumberFormat="1" applyFont="1" applyFill="1" applyBorder="1" applyAlignment="1" applyProtection="1">
      <alignment horizontal="left" vertical="center"/>
      <protection locked="0"/>
    </xf>
    <xf numFmtId="177" fontId="46" fillId="25" borderId="19" xfId="0" applyNumberFormat="1" applyFont="1" applyFill="1" applyBorder="1" applyAlignment="1" applyProtection="1">
      <alignment horizontal="left" vertical="center"/>
      <protection locked="0"/>
    </xf>
    <xf numFmtId="181" fontId="45" fillId="25" borderId="10" xfId="0" applyNumberFormat="1" applyFont="1" applyFill="1" applyBorder="1" applyAlignment="1">
      <alignment horizontal="center" vertical="center"/>
    </xf>
    <xf numFmtId="181" fontId="46" fillId="25" borderId="19" xfId="0" applyNumberFormat="1" applyFont="1" applyFill="1" applyBorder="1" applyAlignment="1" applyProtection="1">
      <alignment horizontal="left" vertical="center"/>
      <protection locked="0"/>
    </xf>
    <xf numFmtId="0" fontId="46" fillId="25" borderId="18" xfId="0" applyFont="1" applyFill="1" applyBorder="1" applyAlignment="1">
      <alignment vertical="center"/>
    </xf>
    <xf numFmtId="0" fontId="46" fillId="25" borderId="0" xfId="0" applyFont="1" applyFill="1" applyAlignment="1">
      <alignment vertical="center"/>
    </xf>
    <xf numFmtId="0" fontId="49" fillId="25" borderId="10" xfId="0" applyFont="1" applyFill="1" applyBorder="1" applyAlignment="1">
      <alignment horizontal="center" vertical="center"/>
    </xf>
    <xf numFmtId="1" fontId="45" fillId="25" borderId="10" xfId="0" applyNumberFormat="1" applyFont="1" applyFill="1" applyBorder="1" applyAlignment="1">
      <alignment vertical="center"/>
    </xf>
    <xf numFmtId="0" fontId="45" fillId="0" borderId="10" xfId="0" applyFont="1" applyFill="1" applyBorder="1" applyAlignment="1">
      <alignment horizontal="center" vertical="center" wrapText="1"/>
    </xf>
    <xf numFmtId="176" fontId="45" fillId="0" borderId="10" xfId="98" applyNumberFormat="1" applyFont="1" applyBorder="1" applyAlignment="1">
      <alignment horizontal="center" vertical="center" wrapText="1"/>
      <protection/>
    </xf>
    <xf numFmtId="176" fontId="45" fillId="0" borderId="18" xfId="98" applyNumberFormat="1" applyFont="1" applyBorder="1" applyAlignment="1">
      <alignment horizontal="center" vertical="center" wrapText="1"/>
      <protection/>
    </xf>
    <xf numFmtId="0" fontId="45" fillId="0" borderId="10" xfId="0" applyFont="1" applyFill="1" applyBorder="1" applyAlignment="1">
      <alignment horizontal="left" vertical="center" wrapText="1"/>
    </xf>
    <xf numFmtId="181" fontId="46" fillId="0" borderId="10" xfId="0" applyNumberFormat="1" applyFont="1" applyFill="1" applyBorder="1" applyAlignment="1">
      <alignment vertical="center"/>
    </xf>
    <xf numFmtId="1" fontId="46" fillId="25" borderId="10" xfId="0" applyNumberFormat="1" applyFont="1" applyFill="1" applyBorder="1" applyAlignment="1">
      <alignment vertical="center"/>
    </xf>
    <xf numFmtId="1" fontId="45" fillId="25" borderId="10" xfId="0" applyNumberFormat="1" applyFont="1" applyFill="1" applyBorder="1" applyAlignment="1">
      <alignment vertical="center"/>
    </xf>
    <xf numFmtId="177" fontId="46" fillId="0" borderId="10" xfId="0" applyNumberFormat="1" applyFont="1" applyFill="1" applyBorder="1" applyAlignment="1" applyProtection="1">
      <alignment vertical="center"/>
      <protection/>
    </xf>
    <xf numFmtId="0" fontId="46" fillId="0" borderId="10" xfId="0" applyNumberFormat="1" applyFont="1" applyFill="1" applyBorder="1" applyAlignment="1" applyProtection="1">
      <alignment horizontal="center" vertical="center"/>
      <protection/>
    </xf>
    <xf numFmtId="177" fontId="45" fillId="0" borderId="10" xfId="0" applyNumberFormat="1" applyFont="1" applyFill="1" applyBorder="1" applyAlignment="1" applyProtection="1">
      <alignment horizontal="right" vertical="center"/>
      <protection/>
    </xf>
    <xf numFmtId="177" fontId="46" fillId="0" borderId="10" xfId="0" applyNumberFormat="1" applyFont="1" applyFill="1" applyBorder="1" applyAlignment="1" applyProtection="1">
      <alignment horizontal="center" vertical="center"/>
      <protection/>
    </xf>
    <xf numFmtId="1" fontId="46" fillId="0" borderId="10" xfId="0" applyNumberFormat="1" applyFont="1" applyFill="1" applyBorder="1" applyAlignment="1" applyProtection="1">
      <alignment vertical="center"/>
      <protection locked="0"/>
    </xf>
    <xf numFmtId="0" fontId="45" fillId="0" borderId="10" xfId="0" applyNumberFormat="1" applyFont="1" applyFill="1" applyBorder="1" applyAlignment="1" applyProtection="1">
      <alignment vertical="center"/>
      <protection/>
    </xf>
    <xf numFmtId="0" fontId="48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5" fillId="0" borderId="10" xfId="0" applyNumberFormat="1" applyFont="1" applyFill="1" applyBorder="1" applyAlignment="1" applyProtection="1">
      <alignment vertical="center" wrapText="1"/>
      <protection/>
    </xf>
    <xf numFmtId="0" fontId="46" fillId="0" borderId="10" xfId="0" applyNumberFormat="1" applyFont="1" applyFill="1" applyBorder="1" applyAlignment="1" applyProtection="1">
      <alignment horizontal="right" vertical="center" wrapText="1"/>
      <protection/>
    </xf>
    <xf numFmtId="0" fontId="46" fillId="0" borderId="10" xfId="0" applyNumberFormat="1" applyFont="1" applyFill="1" applyBorder="1" applyAlignment="1" applyProtection="1">
      <alignment vertical="center" wrapText="1"/>
      <protection/>
    </xf>
    <xf numFmtId="0" fontId="46" fillId="0" borderId="10" xfId="0" applyFont="1" applyFill="1" applyBorder="1" applyAlignment="1">
      <alignment vertical="center"/>
    </xf>
    <xf numFmtId="0" fontId="46" fillId="0" borderId="10" xfId="0" applyFont="1" applyFill="1" applyBorder="1" applyAlignment="1">
      <alignment horizontal="right" vertical="center" wrapText="1"/>
    </xf>
    <xf numFmtId="0" fontId="46" fillId="0" borderId="10" xfId="0" applyNumberFormat="1" applyFont="1" applyFill="1" applyBorder="1" applyAlignment="1" applyProtection="1">
      <alignment horizontal="center" vertical="center" wrapText="1"/>
      <protection/>
    </xf>
    <xf numFmtId="0" fontId="47" fillId="0" borderId="10" xfId="0" applyFont="1" applyFill="1" applyBorder="1" applyAlignment="1">
      <alignment vertical="center"/>
    </xf>
    <xf numFmtId="0" fontId="46" fillId="0" borderId="10" xfId="0" applyFont="1" applyFill="1" applyBorder="1" applyAlignment="1">
      <alignment vertical="center"/>
    </xf>
    <xf numFmtId="0" fontId="46" fillId="0" borderId="10" xfId="0" applyFont="1" applyBorder="1" applyAlignment="1">
      <alignment horizontal="right"/>
    </xf>
    <xf numFmtId="0" fontId="45" fillId="0" borderId="10" xfId="0" applyFont="1" applyBorder="1" applyAlignment="1">
      <alignment horizontal="right"/>
    </xf>
  </cellXfs>
  <cellStyles count="85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差_出版署2010年度中央部门决算草案" xfId="30"/>
    <cellStyle name="百分比" xfId="31" builtinId="5"/>
    <cellStyle name="已访问的超链接" xfId="32" builtinId="9"/>
    <cellStyle name="常规 6" xfId="33"/>
    <cellStyle name="注释" xfId="34" builtinId="10"/>
    <cellStyle name="60% - 强调文字颜色 2" xfId="35" builtinId="36"/>
    <cellStyle name="标题 4" xfId="36" builtinId="19"/>
    <cellStyle name="警告文本" xfId="37" builtinId="11"/>
    <cellStyle name="标题" xfId="38" builtinId="15"/>
    <cellStyle name="常规 5 2" xfId="39"/>
    <cellStyle name="常规 3 2 2" xfId="40"/>
    <cellStyle name="解释性文本" xfId="41" builtinId="53"/>
    <cellStyle name="标题 1" xfId="42" builtinId="16"/>
    <cellStyle name="标题 2" xfId="43" builtinId="17"/>
    <cellStyle name="60% - 强调文字颜色 1" xfId="44" builtinId="32"/>
    <cellStyle name="标题 3" xfId="45" builtinId="18"/>
    <cellStyle name="60% - 强调文字颜色 4" xfId="46" builtinId="44"/>
    <cellStyle name="输出" xfId="47" builtinId="21"/>
    <cellStyle name="计算" xfId="48" builtinId="22"/>
    <cellStyle name="检查单元格" xfId="49" builtinId="23"/>
    <cellStyle name="20% - 强调文字颜色 6" xfId="50" builtinId="50"/>
    <cellStyle name="强调文字颜色 2" xfId="51" builtinId="33"/>
    <cellStyle name="链接单元格" xfId="52" builtinId="24"/>
    <cellStyle name="汇总" xfId="53" builtinId="25"/>
    <cellStyle name="好" xfId="54" builtinId="26"/>
    <cellStyle name="好_出版署2010年度中央部门决算草案" xfId="55"/>
    <cellStyle name="常规 16" xfId="56"/>
    <cellStyle name="适中" xfId="57" builtinId="28"/>
    <cellStyle name="20% - 强调文字颜色 5" xfId="58" builtinId="46"/>
    <cellStyle name="强调文字颜色 1" xfId="59" builtinId="29"/>
    <cellStyle name="常规 2 2 2" xfId="60"/>
    <cellStyle name="20% - 强调文字颜色 1" xfId="61" builtinId="30"/>
    <cellStyle name="40% - 强调文字颜色 1" xfId="62" builtinId="31"/>
    <cellStyle name="20% - 强调文字颜色 2" xfId="63" builtinId="34"/>
    <cellStyle name="40% - 强调文字颜色 2" xfId="64" builtinId="35"/>
    <cellStyle name="强调文字颜色 3" xfId="65" builtinId="37"/>
    <cellStyle name="强调文字颜色 4" xfId="66" builtinId="41"/>
    <cellStyle name="20% - 强调文字颜色 4" xfId="67" builtinId="42"/>
    <cellStyle name="40% - 强调文字颜色 4" xfId="68" builtinId="43"/>
    <cellStyle name="强调文字颜色 5" xfId="69" builtinId="45"/>
    <cellStyle name="40% - 强调文字颜色 5" xfId="70" builtinId="47"/>
    <cellStyle name="60% - 强调文字颜色 5" xfId="71" builtinId="48"/>
    <cellStyle name="强调文字颜色 6" xfId="72" builtinId="49"/>
    <cellStyle name="常规 10" xfId="73"/>
    <cellStyle name="常规 16 2" xfId="74"/>
    <cellStyle name="40% - 强调文字颜色 6" xfId="75" builtinId="51"/>
    <cellStyle name="60% - 强调文字颜色 6" xfId="76" builtinId="52"/>
    <cellStyle name="差_5.中央部门决算（草案)-1" xfId="77"/>
    <cellStyle name="常规 4" xfId="78"/>
    <cellStyle name="差_全国友协2010年度中央部门决算（草案）" xfId="79"/>
    <cellStyle name="差_司法部2010年度中央部门决算（草案）报" xfId="80"/>
    <cellStyle name="常规 2" xfId="81"/>
    <cellStyle name="常规 3" xfId="82"/>
    <cellStyle name="常规 3 2 3" xfId="83"/>
    <cellStyle name="常规 3 2 4" xfId="84"/>
    <cellStyle name="常规 5" xfId="85"/>
    <cellStyle name="常规 7" xfId="86"/>
    <cellStyle name="常规 8" xfId="87"/>
    <cellStyle name="常规 9" xfId="88"/>
    <cellStyle name="常规_2012年预算公开分析表（26个部门财政拨款三公经费）" xfId="89"/>
    <cellStyle name="常规_21湖北省2015年地方财政预算表（20150331报部）" xfId="90"/>
    <cellStyle name="常规_附件：2012年出口退税基数及超基数上解情况表" xfId="91"/>
    <cellStyle name="常规_省级部门预决算及“三公”经费公开工作方案附件" xfId="92"/>
    <cellStyle name="常规_省级部门预决算及“三公”经费公开工作方案附件 2" xfId="93"/>
    <cellStyle name="常规_专项转移支付项目表" xfId="94"/>
    <cellStyle name="好_5.中央部门决算（草案)-1" xfId="95"/>
    <cellStyle name="好_全国友协2010年度中央部门决算（草案）" xfId="96"/>
    <cellStyle name="好_司法部2010年度中央部门决算（草案）报" xfId="97"/>
    <cellStyle name="样式 1" xfId="9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" Type="http://schemas.openxmlformats.org/officeDocument/2006/relationships/theme" Target="theme/theme1.xml" /><Relationship Id="rId18" Type="http://schemas.openxmlformats.org/officeDocument/2006/relationships/worksheet" Target="worksheets/sheet16.xml" /><Relationship Id="rId5" Type="http://schemas.openxmlformats.org/officeDocument/2006/relationships/worksheet" Target="worksheets/sheet3.xml" /><Relationship Id="rId20" Type="http://schemas.openxmlformats.org/officeDocument/2006/relationships/worksheet" Target="worksheets/sheet18.xml" /><Relationship Id="rId21" Type="http://schemas.openxmlformats.org/officeDocument/2006/relationships/sharedStrings" Target="sharedStrings.xml" /><Relationship Id="rId22" Type="http://schemas.openxmlformats.org/officeDocument/2006/relationships/calcChain" Target="calcChain.xml" /><Relationship Id="rId9" Type="http://schemas.openxmlformats.org/officeDocument/2006/relationships/worksheet" Target="worksheets/sheet7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6" Type="http://schemas.openxmlformats.org/officeDocument/2006/relationships/worksheet" Target="worksheets/sheet4.xml" /><Relationship Id="rId15" Type="http://schemas.openxmlformats.org/officeDocument/2006/relationships/worksheet" Target="worksheets/sheet13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b84f2bae-1bb7-48bc-8520-cfab7b2baf7f}">
  <sheetPr>
    <tabColor indexed="60"/>
  </sheetPr>
  <dimension ref="A1:B45"/>
  <sheetViews>
    <sheetView tabSelected="1" workbookViewId="0" topLeftCell="A7">
      <selection pane="topLeft" activeCell="B19" sqref="B19"/>
    </sheetView>
  </sheetViews>
  <sheetFormatPr defaultColWidth="9" defaultRowHeight="13.5" customHeight="1" outlineLevelCol="1"/>
  <cols>
    <col min="1" max="1" width="53.9" style="106" customWidth="1"/>
    <col min="2" max="2" width="21.3" style="106" customWidth="1"/>
    <col min="3" max="16384" width="9" style="106"/>
  </cols>
  <sheetData>
    <row r="1" spans="1:2" ht="13.5" customHeight="1">
      <c r="A1" s="106" t="s">
        <v>0</v>
      </c>
      <c r="B1" s="106"/>
    </row>
    <row r="2" spans="1:2" ht="28.5" customHeight="1">
      <c r="A2" s="214" t="s">
        <v>1</v>
      </c>
      <c r="B2" s="214"/>
    </row>
    <row r="3" spans="1:2" ht="18" customHeight="1">
      <c r="A3" s="106"/>
      <c r="B3" s="215" t="s">
        <v>2</v>
      </c>
    </row>
    <row r="4" spans="1:2" ht="36.75" customHeight="1">
      <c r="A4" s="169" t="s">
        <v>3</v>
      </c>
      <c r="B4" s="201" t="s">
        <v>4</v>
      </c>
    </row>
    <row r="5" spans="1:2" ht="16.9" customHeight="1">
      <c r="A5" s="216" t="s">
        <v>5</v>
      </c>
      <c r="B5" s="217">
        <v>109000</v>
      </c>
    </row>
    <row r="6" spans="1:2" ht="16.9" customHeight="1">
      <c r="A6" s="218" t="s">
        <v>6</v>
      </c>
      <c r="B6" s="219">
        <v>51000</v>
      </c>
    </row>
    <row r="7" spans="1:2" ht="16.9" customHeight="1">
      <c r="A7" s="218" t="s">
        <v>7</v>
      </c>
      <c r="B7" s="219">
        <v>8750</v>
      </c>
    </row>
    <row r="8" spans="1:2" ht="16.9" customHeight="1">
      <c r="A8" s="218" t="s">
        <v>8</v>
      </c>
      <c r="B8" s="220">
        <v>1250</v>
      </c>
    </row>
    <row r="9" spans="1:2" ht="16.9" customHeight="1">
      <c r="A9" s="218" t="s">
        <v>9</v>
      </c>
      <c r="B9" s="220">
        <v>940</v>
      </c>
    </row>
    <row r="10" spans="1:2" ht="16.9" customHeight="1">
      <c r="A10" s="218" t="s">
        <v>10</v>
      </c>
      <c r="B10" s="220">
        <v>5900</v>
      </c>
    </row>
    <row r="11" spans="1:2" ht="16.9" customHeight="1">
      <c r="A11" s="218" t="s">
        <v>11</v>
      </c>
      <c r="B11" s="220">
        <v>980</v>
      </c>
    </row>
    <row r="12" spans="1:2" ht="16.9" customHeight="1">
      <c r="A12" s="218" t="s">
        <v>12</v>
      </c>
      <c r="B12" s="220">
        <v>1280</v>
      </c>
    </row>
    <row r="13" spans="1:2" ht="16.9" customHeight="1">
      <c r="A13" s="218" t="s">
        <v>13</v>
      </c>
      <c r="B13" s="220">
        <v>2600</v>
      </c>
    </row>
    <row r="14" spans="1:2" ht="16.9" customHeight="1">
      <c r="A14" s="218" t="s">
        <v>14</v>
      </c>
      <c r="B14" s="220">
        <v>16000</v>
      </c>
    </row>
    <row r="15" spans="1:2" ht="16.9" customHeight="1">
      <c r="A15" s="218" t="s">
        <v>15</v>
      </c>
      <c r="B15" s="220">
        <v>950</v>
      </c>
    </row>
    <row r="16" spans="1:2" ht="16.9" customHeight="1">
      <c r="A16" s="218" t="s">
        <v>16</v>
      </c>
      <c r="B16" s="220">
        <v>4200</v>
      </c>
    </row>
    <row r="17" spans="1:2" ht="16.9" customHeight="1">
      <c r="A17" s="218" t="s">
        <v>17</v>
      </c>
      <c r="B17" s="220">
        <v>15000</v>
      </c>
    </row>
    <row r="18" spans="1:2" ht="16.9" customHeight="1">
      <c r="A18" s="218" t="s">
        <v>18</v>
      </c>
      <c r="B18" s="220">
        <v>0</v>
      </c>
    </row>
    <row r="19" spans="1:2" ht="16.9" customHeight="1">
      <c r="A19" s="219" t="s">
        <v>19</v>
      </c>
      <c r="B19" s="220">
        <v>150</v>
      </c>
    </row>
    <row r="20" spans="1:2" ht="16.9" customHeight="1">
      <c r="A20" s="218"/>
      <c r="B20" s="220"/>
    </row>
    <row r="21" spans="1:2" ht="16.9" customHeight="1">
      <c r="A21" s="221" t="s">
        <v>20</v>
      </c>
      <c r="B21" s="220"/>
    </row>
    <row r="22" spans="1:2" ht="16.9" customHeight="1">
      <c r="A22" s="216" t="s">
        <v>21</v>
      </c>
      <c r="B22" s="219">
        <v>60500</v>
      </c>
    </row>
    <row r="23" spans="1:2" ht="16.9" customHeight="1">
      <c r="A23" s="218" t="s">
        <v>22</v>
      </c>
      <c r="B23" s="219">
        <v>5600</v>
      </c>
    </row>
    <row r="24" spans="1:2" ht="16.9" customHeight="1">
      <c r="A24" s="218" t="s">
        <v>23</v>
      </c>
      <c r="B24" s="219">
        <v>5600</v>
      </c>
    </row>
    <row r="25" spans="1:2" ht="16.9" customHeight="1">
      <c r="A25" s="218" t="s">
        <v>24</v>
      </c>
      <c r="B25" s="219">
        <v>5900</v>
      </c>
    </row>
    <row r="26" spans="1:2" ht="16.9" customHeight="1">
      <c r="A26" s="218" t="s">
        <v>25</v>
      </c>
      <c r="B26" s="219"/>
    </row>
    <row r="27" spans="1:2" ht="16.9" customHeight="1">
      <c r="A27" s="218" t="s">
        <v>26</v>
      </c>
      <c r="B27" s="219">
        <v>43000</v>
      </c>
    </row>
    <row r="28" spans="1:2" ht="16.9" customHeight="1">
      <c r="A28" s="218" t="s">
        <v>27</v>
      </c>
      <c r="B28" s="219">
        <v>300</v>
      </c>
    </row>
    <row r="29" spans="1:2" ht="16.9" customHeight="1">
      <c r="A29" s="218" t="s">
        <v>28</v>
      </c>
      <c r="B29" s="222"/>
    </row>
    <row r="30" spans="1:2" ht="16.9" customHeight="1">
      <c r="A30" s="218" t="s">
        <v>29</v>
      </c>
      <c r="B30" s="223">
        <v>100</v>
      </c>
    </row>
    <row r="31" spans="1:2" ht="16.9" customHeight="1">
      <c r="A31" s="221" t="s">
        <v>20</v>
      </c>
      <c r="B31" s="220"/>
    </row>
    <row r="32" spans="1:2" ht="16.9" customHeight="1">
      <c r="A32" s="216" t="s">
        <v>30</v>
      </c>
      <c r="B32" s="220">
        <v>169500</v>
      </c>
    </row>
    <row r="33" spans="1:2" ht="16.9" customHeight="1">
      <c r="A33" s="218" t="s">
        <v>31</v>
      </c>
      <c r="B33" s="224">
        <f>B34+B35+B36</f>
        <v>366556</v>
      </c>
    </row>
    <row r="34" spans="1:2" ht="16.9" customHeight="1">
      <c r="A34" s="218" t="s">
        <v>32</v>
      </c>
      <c r="B34" s="224">
        <v>15524</v>
      </c>
    </row>
    <row r="35" spans="1:2" ht="16.9" customHeight="1">
      <c r="A35" s="218" t="s">
        <v>33</v>
      </c>
      <c r="B35" s="224">
        <v>345226</v>
      </c>
    </row>
    <row r="36" spans="1:2" ht="16.9" customHeight="1">
      <c r="A36" s="218" t="s">
        <v>34</v>
      </c>
      <c r="B36" s="224">
        <v>5806</v>
      </c>
    </row>
    <row r="37" spans="1:2" ht="16.9" customHeight="1">
      <c r="A37" s="218" t="s">
        <v>35</v>
      </c>
      <c r="B37" s="224"/>
    </row>
    <row r="38" spans="1:2" ht="16.9" customHeight="1">
      <c r="A38" s="218" t="s">
        <v>36</v>
      </c>
      <c r="B38" s="224"/>
    </row>
    <row r="39" spans="1:2" ht="16.9" customHeight="1">
      <c r="A39" s="218" t="s">
        <v>37</v>
      </c>
      <c r="B39" s="224"/>
    </row>
    <row r="40" spans="1:2" ht="16.9" customHeight="1">
      <c r="A40" s="218" t="s">
        <v>38</v>
      </c>
      <c r="B40" s="224">
        <v>18839</v>
      </c>
    </row>
    <row r="41" spans="1:2" ht="16.9" customHeight="1">
      <c r="A41" s="212" t="s">
        <v>39</v>
      </c>
      <c r="B41" s="224"/>
    </row>
    <row r="42" spans="1:2" ht="16.9" customHeight="1">
      <c r="A42" s="212" t="s">
        <v>40</v>
      </c>
      <c r="B42" s="224"/>
    </row>
    <row r="43" spans="1:2" ht="16.9" customHeight="1">
      <c r="A43" s="218" t="s">
        <v>41</v>
      </c>
      <c r="B43" s="224"/>
    </row>
    <row r="44" spans="1:2" ht="16.9" customHeight="1">
      <c r="A44" s="221"/>
      <c r="B44" s="224"/>
    </row>
    <row r="45" spans="1:2" ht="16.9" customHeight="1">
      <c r="A45" s="216" t="s">
        <v>42</v>
      </c>
      <c r="B45" s="225">
        <f>B32+B33+B40</f>
        <v>554895</v>
      </c>
    </row>
  </sheetData>
  <mergeCells count="1">
    <mergeCell ref="A2:B2"/>
  </mergeCells>
  <printOptions horizontalCentered="1"/>
  <pageMargins left="0.393700787401575" right="0.708661417322835" top="0.551181102362205" bottom="0.551181102362205" header="0.31496062992126" footer="0.31496062992126"/>
  <pageSetup firstPageNumber="-4105" useFirstPageNumber="1" fitToHeight="0" fitToWidth="0" orientation="portrait" paperSize="9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c33b6eed-f05c-44a7-890b-b81222e75365}">
  <sheetPr>
    <tabColor indexed="16"/>
  </sheetPr>
  <dimension ref="A1:B34"/>
  <sheetViews>
    <sheetView showZeros="0" workbookViewId="0" topLeftCell="A1">
      <selection pane="topLeft" activeCell="B27" sqref="B27"/>
    </sheetView>
  </sheetViews>
  <sheetFormatPr defaultColWidth="9" defaultRowHeight="13.5" customHeight="1" outlineLevelCol="1"/>
  <cols>
    <col min="1" max="1" width="46.5" style="106" customWidth="1"/>
    <col min="2" max="2" width="23.6" style="106" customWidth="1"/>
    <col min="3" max="256" width="9" style="106"/>
    <col min="257" max="257" width="46.5" style="106" customWidth="1"/>
    <col min="258" max="258" width="23.6" style="106" customWidth="1"/>
    <col min="259" max="512" width="9" style="106"/>
    <col min="513" max="513" width="46.5" style="106" customWidth="1"/>
    <col min="514" max="514" width="23.6" style="106" customWidth="1"/>
    <col min="515" max="768" width="9" style="106"/>
    <col min="769" max="769" width="46.5" style="106" customWidth="1"/>
    <col min="770" max="770" width="23.6" style="106" customWidth="1"/>
    <col min="771" max="1024" width="9" style="106"/>
    <col min="1025" max="1025" width="46.5" style="106" customWidth="1"/>
    <col min="1026" max="1026" width="23.6" style="106" customWidth="1"/>
    <col min="1027" max="1280" width="9" style="106"/>
    <col min="1281" max="1281" width="46.5" style="106" customWidth="1"/>
    <col min="1282" max="1282" width="23.6" style="106" customWidth="1"/>
    <col min="1283" max="1536" width="9" style="106"/>
    <col min="1537" max="1537" width="46.5" style="106" customWidth="1"/>
    <col min="1538" max="1538" width="23.6" style="106" customWidth="1"/>
    <col min="1539" max="1792" width="9" style="106"/>
    <col min="1793" max="1793" width="46.5" style="106" customWidth="1"/>
    <col min="1794" max="1794" width="23.6" style="106" customWidth="1"/>
    <col min="1795" max="2048" width="9" style="106"/>
    <col min="2049" max="2049" width="46.5" style="106" customWidth="1"/>
    <col min="2050" max="2050" width="23.6" style="106" customWidth="1"/>
    <col min="2051" max="2304" width="9" style="106"/>
    <col min="2305" max="2305" width="46.5" style="106" customWidth="1"/>
    <col min="2306" max="2306" width="23.6" style="106" customWidth="1"/>
    <col min="2307" max="2560" width="9" style="106"/>
    <col min="2561" max="2561" width="46.5" style="106" customWidth="1"/>
    <col min="2562" max="2562" width="23.6" style="106" customWidth="1"/>
    <col min="2563" max="2816" width="9" style="106"/>
    <col min="2817" max="2817" width="46.5" style="106" customWidth="1"/>
    <col min="2818" max="2818" width="23.6" style="106" customWidth="1"/>
    <col min="2819" max="3072" width="9" style="106"/>
    <col min="3073" max="3073" width="46.5" style="106" customWidth="1"/>
    <col min="3074" max="3074" width="23.6" style="106" customWidth="1"/>
    <col min="3075" max="3328" width="9" style="106"/>
    <col min="3329" max="3329" width="46.5" style="106" customWidth="1"/>
    <col min="3330" max="3330" width="23.6" style="106" customWidth="1"/>
    <col min="3331" max="3584" width="9" style="106"/>
    <col min="3585" max="3585" width="46.5" style="106" customWidth="1"/>
    <col min="3586" max="3586" width="23.6" style="106" customWidth="1"/>
    <col min="3587" max="3840" width="9" style="106"/>
    <col min="3841" max="3841" width="46.5" style="106" customWidth="1"/>
    <col min="3842" max="3842" width="23.6" style="106" customWidth="1"/>
    <col min="3843" max="4096" width="9" style="106"/>
    <col min="4097" max="4097" width="46.5" style="106" customWidth="1"/>
    <col min="4098" max="4098" width="23.6" style="106" customWidth="1"/>
    <col min="4099" max="4352" width="9" style="106"/>
    <col min="4353" max="4353" width="46.5" style="106" customWidth="1"/>
    <col min="4354" max="4354" width="23.6" style="106" customWidth="1"/>
    <col min="4355" max="4608" width="9" style="106"/>
    <col min="4609" max="4609" width="46.5" style="106" customWidth="1"/>
    <col min="4610" max="4610" width="23.6" style="106" customWidth="1"/>
    <col min="4611" max="4864" width="9" style="106"/>
    <col min="4865" max="4865" width="46.5" style="106" customWidth="1"/>
    <col min="4866" max="4866" width="23.6" style="106" customWidth="1"/>
    <col min="4867" max="5120" width="9" style="106"/>
    <col min="5121" max="5121" width="46.5" style="106" customWidth="1"/>
    <col min="5122" max="5122" width="23.6" style="106" customWidth="1"/>
    <col min="5123" max="5376" width="9" style="106"/>
    <col min="5377" max="5377" width="46.5" style="106" customWidth="1"/>
    <col min="5378" max="5378" width="23.6" style="106" customWidth="1"/>
    <col min="5379" max="5632" width="9" style="106"/>
    <col min="5633" max="5633" width="46.5" style="106" customWidth="1"/>
    <col min="5634" max="5634" width="23.6" style="106" customWidth="1"/>
    <col min="5635" max="5888" width="9" style="106"/>
    <col min="5889" max="5889" width="46.5" style="106" customWidth="1"/>
    <col min="5890" max="5890" width="23.6" style="106" customWidth="1"/>
    <col min="5891" max="6144" width="9" style="106"/>
    <col min="6145" max="6145" width="46.5" style="106" customWidth="1"/>
    <col min="6146" max="6146" width="23.6" style="106" customWidth="1"/>
    <col min="6147" max="6400" width="9" style="106"/>
    <col min="6401" max="6401" width="46.5" style="106" customWidth="1"/>
    <col min="6402" max="6402" width="23.6" style="106" customWidth="1"/>
    <col min="6403" max="6656" width="9" style="106"/>
    <col min="6657" max="6657" width="46.5" style="106" customWidth="1"/>
    <col min="6658" max="6658" width="23.6" style="106" customWidth="1"/>
    <col min="6659" max="6912" width="9" style="106"/>
    <col min="6913" max="6913" width="46.5" style="106" customWidth="1"/>
    <col min="6914" max="6914" width="23.6" style="106" customWidth="1"/>
    <col min="6915" max="7168" width="9" style="106"/>
    <col min="7169" max="7169" width="46.5" style="106" customWidth="1"/>
    <col min="7170" max="7170" width="23.6" style="106" customWidth="1"/>
    <col min="7171" max="7424" width="9" style="106"/>
    <col min="7425" max="7425" width="46.5" style="106" customWidth="1"/>
    <col min="7426" max="7426" width="23.6" style="106" customWidth="1"/>
    <col min="7427" max="7680" width="9" style="106"/>
    <col min="7681" max="7681" width="46.5" style="106" customWidth="1"/>
    <col min="7682" max="7682" width="23.6" style="106" customWidth="1"/>
    <col min="7683" max="7936" width="9" style="106"/>
    <col min="7937" max="7937" width="46.5" style="106" customWidth="1"/>
    <col min="7938" max="7938" width="23.6" style="106" customWidth="1"/>
    <col min="7939" max="8192" width="9" style="106"/>
    <col min="8193" max="8193" width="46.5" style="106" customWidth="1"/>
    <col min="8194" max="8194" width="23.6" style="106" customWidth="1"/>
    <col min="8195" max="8448" width="9" style="106"/>
    <col min="8449" max="8449" width="46.5" style="106" customWidth="1"/>
    <col min="8450" max="8450" width="23.6" style="106" customWidth="1"/>
    <col min="8451" max="8704" width="9" style="106"/>
    <col min="8705" max="8705" width="46.5" style="106" customWidth="1"/>
    <col min="8706" max="8706" width="23.6" style="106" customWidth="1"/>
    <col min="8707" max="8960" width="9" style="106"/>
    <col min="8961" max="8961" width="46.5" style="106" customWidth="1"/>
    <col min="8962" max="8962" width="23.6" style="106" customWidth="1"/>
    <col min="8963" max="9216" width="9" style="106"/>
    <col min="9217" max="9217" width="46.5" style="106" customWidth="1"/>
    <col min="9218" max="9218" width="23.6" style="106" customWidth="1"/>
    <col min="9219" max="9472" width="9" style="106"/>
    <col min="9473" max="9473" width="46.5" style="106" customWidth="1"/>
    <col min="9474" max="9474" width="23.6" style="106" customWidth="1"/>
    <col min="9475" max="9728" width="9" style="106"/>
    <col min="9729" max="9729" width="46.5" style="106" customWidth="1"/>
    <col min="9730" max="9730" width="23.6" style="106" customWidth="1"/>
    <col min="9731" max="9984" width="9" style="106"/>
    <col min="9985" max="9985" width="46.5" style="106" customWidth="1"/>
    <col min="9986" max="9986" width="23.6" style="106" customWidth="1"/>
    <col min="9987" max="10240" width="9" style="106"/>
    <col min="10241" max="10241" width="46.5" style="106" customWidth="1"/>
    <col min="10242" max="10242" width="23.6" style="106" customWidth="1"/>
    <col min="10243" max="10496" width="9" style="106"/>
    <col min="10497" max="10497" width="46.5" style="106" customWidth="1"/>
    <col min="10498" max="10498" width="23.6" style="106" customWidth="1"/>
    <col min="10499" max="10752" width="9" style="106"/>
    <col min="10753" max="10753" width="46.5" style="106" customWidth="1"/>
    <col min="10754" max="10754" width="23.6" style="106" customWidth="1"/>
    <col min="10755" max="11008" width="9" style="106"/>
    <col min="11009" max="11009" width="46.5" style="106" customWidth="1"/>
    <col min="11010" max="11010" width="23.6" style="106" customWidth="1"/>
    <col min="11011" max="11264" width="9" style="106"/>
    <col min="11265" max="11265" width="46.5" style="106" customWidth="1"/>
    <col min="11266" max="11266" width="23.6" style="106" customWidth="1"/>
    <col min="11267" max="11520" width="9" style="106"/>
    <col min="11521" max="11521" width="46.5" style="106" customWidth="1"/>
    <col min="11522" max="11522" width="23.6" style="106" customWidth="1"/>
    <col min="11523" max="11776" width="9" style="106"/>
    <col min="11777" max="11777" width="46.5" style="106" customWidth="1"/>
    <col min="11778" max="11778" width="23.6" style="106" customWidth="1"/>
    <col min="11779" max="12032" width="9" style="106"/>
    <col min="12033" max="12033" width="46.5" style="106" customWidth="1"/>
    <col min="12034" max="12034" width="23.6" style="106" customWidth="1"/>
    <col min="12035" max="12288" width="9" style="106"/>
    <col min="12289" max="12289" width="46.5" style="106" customWidth="1"/>
    <col min="12290" max="12290" width="23.6" style="106" customWidth="1"/>
    <col min="12291" max="12544" width="9" style="106"/>
    <col min="12545" max="12545" width="46.5" style="106" customWidth="1"/>
    <col min="12546" max="12546" width="23.6" style="106" customWidth="1"/>
    <col min="12547" max="12800" width="9" style="106"/>
    <col min="12801" max="12801" width="46.5" style="106" customWidth="1"/>
    <col min="12802" max="12802" width="23.6" style="106" customWidth="1"/>
    <col min="12803" max="13056" width="9" style="106"/>
    <col min="13057" max="13057" width="46.5" style="106" customWidth="1"/>
    <col min="13058" max="13058" width="23.6" style="106" customWidth="1"/>
    <col min="13059" max="13312" width="9" style="106"/>
    <col min="13313" max="13313" width="46.5" style="106" customWidth="1"/>
    <col min="13314" max="13314" width="23.6" style="106" customWidth="1"/>
    <col min="13315" max="13568" width="9" style="106"/>
    <col min="13569" max="13569" width="46.5" style="106" customWidth="1"/>
    <col min="13570" max="13570" width="23.6" style="106" customWidth="1"/>
    <col min="13571" max="13824" width="9" style="106"/>
    <col min="13825" max="13825" width="46.5" style="106" customWidth="1"/>
    <col min="13826" max="13826" width="23.6" style="106" customWidth="1"/>
    <col min="13827" max="14080" width="9" style="106"/>
    <col min="14081" max="14081" width="46.5" style="106" customWidth="1"/>
    <col min="14082" max="14082" width="23.6" style="106" customWidth="1"/>
    <col min="14083" max="14336" width="9" style="106"/>
    <col min="14337" max="14337" width="46.5" style="106" customWidth="1"/>
    <col min="14338" max="14338" width="23.6" style="106" customWidth="1"/>
    <col min="14339" max="14592" width="9" style="106"/>
    <col min="14593" max="14593" width="46.5" style="106" customWidth="1"/>
    <col min="14594" max="14594" width="23.6" style="106" customWidth="1"/>
    <col min="14595" max="14848" width="9" style="106"/>
    <col min="14849" max="14849" width="46.5" style="106" customWidth="1"/>
    <col min="14850" max="14850" width="23.6" style="106" customWidth="1"/>
    <col min="14851" max="15104" width="9" style="106"/>
    <col min="15105" max="15105" width="46.5" style="106" customWidth="1"/>
    <col min="15106" max="15106" width="23.6" style="106" customWidth="1"/>
    <col min="15107" max="15360" width="9" style="106"/>
    <col min="15361" max="15361" width="46.5" style="106" customWidth="1"/>
    <col min="15362" max="15362" width="23.6" style="106" customWidth="1"/>
    <col min="15363" max="15616" width="9" style="106"/>
    <col min="15617" max="15617" width="46.5" style="106" customWidth="1"/>
    <col min="15618" max="15618" width="23.6" style="106" customWidth="1"/>
    <col min="15619" max="15872" width="9" style="106"/>
    <col min="15873" max="15873" width="46.5" style="106" customWidth="1"/>
    <col min="15874" max="15874" width="23.6" style="106" customWidth="1"/>
    <col min="15875" max="16128" width="9" style="106"/>
    <col min="16129" max="16129" width="46.5" style="106" customWidth="1"/>
    <col min="16130" max="16130" width="23.6" style="106" customWidth="1"/>
    <col min="16131" max="16384" width="9" style="106"/>
  </cols>
  <sheetData>
    <row r="1" spans="1:2" ht="18" customHeight="1">
      <c r="A1" s="107" t="s">
        <v>1127</v>
      </c>
      <c r="B1" s="106"/>
    </row>
    <row r="2" spans="1:2" ht="28.5" customHeight="1">
      <c r="A2" s="108" t="s">
        <v>1128</v>
      </c>
      <c r="B2" s="108"/>
    </row>
    <row r="3" spans="1:2" ht="22.5" customHeight="1">
      <c r="A3" s="106"/>
      <c r="B3" s="109" t="s">
        <v>2</v>
      </c>
    </row>
    <row r="4" spans="1:2" ht="30.75" customHeight="1">
      <c r="A4" s="110" t="s">
        <v>3</v>
      </c>
      <c r="B4" s="22" t="s">
        <v>4</v>
      </c>
    </row>
    <row r="5" spans="1:2" ht="20.1" customHeight="1">
      <c r="A5" s="111" t="s">
        <v>1129</v>
      </c>
      <c r="B5" s="112"/>
    </row>
    <row r="6" spans="1:2" ht="20.1" customHeight="1">
      <c r="A6" s="111" t="s">
        <v>1130</v>
      </c>
      <c r="B6" s="112"/>
    </row>
    <row r="7" spans="1:2" ht="15.75" customHeight="1">
      <c r="A7" s="111" t="s">
        <v>1131</v>
      </c>
      <c r="B7" s="112">
        <v>285000</v>
      </c>
    </row>
    <row r="8" spans="1:2" ht="20.1" customHeight="1">
      <c r="A8" s="111" t="s">
        <v>1132</v>
      </c>
      <c r="B8" s="112">
        <v>1000</v>
      </c>
    </row>
    <row r="9" spans="1:2" ht="20.1" customHeight="1">
      <c r="A9" s="111" t="s">
        <v>1133</v>
      </c>
      <c r="B9" s="112">
        <v>500</v>
      </c>
    </row>
    <row r="10" spans="1:2" ht="20.1" customHeight="1">
      <c r="A10" s="111"/>
      <c r="B10" s="113"/>
    </row>
    <row r="11" spans="1:2" ht="20.1" customHeight="1">
      <c r="A11" s="111"/>
      <c r="B11" s="113"/>
    </row>
    <row r="12" spans="1:2" ht="20.1" customHeight="1">
      <c r="A12" s="113"/>
      <c r="B12" s="113"/>
    </row>
    <row r="13" spans="1:2" ht="20.1" customHeight="1">
      <c r="A13" s="114"/>
      <c r="B13" s="112"/>
    </row>
    <row r="14" spans="1:2" ht="20.1" customHeight="1">
      <c r="A14" s="41"/>
      <c r="B14" s="115"/>
    </row>
    <row r="15" spans="1:2" ht="20.1" customHeight="1">
      <c r="A15" s="41"/>
      <c r="B15" s="116"/>
    </row>
    <row r="16" spans="1:2" ht="20.1" customHeight="1">
      <c r="A16" s="41"/>
      <c r="B16" s="115"/>
    </row>
    <row r="17" spans="1:2" ht="20.1" customHeight="1">
      <c r="A17" s="41"/>
      <c r="B17" s="116"/>
    </row>
    <row r="18" spans="1:2" ht="20.1" customHeight="1">
      <c r="A18" s="41"/>
      <c r="B18" s="115"/>
    </row>
    <row r="19" spans="1:2" ht="20.1" customHeight="1">
      <c r="A19" s="117"/>
      <c r="B19" s="116"/>
    </row>
    <row r="20" spans="1:2" ht="20.1" customHeight="1">
      <c r="A20" s="41"/>
      <c r="B20" s="116"/>
    </row>
    <row r="21" spans="1:2" ht="20.1" customHeight="1">
      <c r="A21" s="118"/>
      <c r="B21" s="116"/>
    </row>
    <row r="22" spans="1:2" ht="20.1" customHeight="1">
      <c r="A22" s="119"/>
      <c r="B22" s="116"/>
    </row>
    <row r="23" spans="1:2" ht="20.1" customHeight="1">
      <c r="A23" s="119"/>
      <c r="B23" s="116"/>
    </row>
    <row r="24" spans="1:2" ht="20.1" customHeight="1">
      <c r="A24" s="119"/>
      <c r="B24" s="116"/>
    </row>
    <row r="25" spans="1:2" ht="20.1" customHeight="1">
      <c r="A25" s="41"/>
      <c r="B25" s="116"/>
    </row>
    <row r="26" spans="1:2" ht="20.1" customHeight="1">
      <c r="A26" s="120" t="s">
        <v>1134</v>
      </c>
      <c r="B26" s="121">
        <v>286500</v>
      </c>
    </row>
    <row r="27" spans="1:2" ht="20.1" customHeight="1">
      <c r="A27" s="41" t="s">
        <v>1135</v>
      </c>
      <c r="B27" s="115">
        <v>34551</v>
      </c>
    </row>
    <row r="28" spans="1:2" ht="20.1" customHeight="1">
      <c r="A28" s="41" t="s">
        <v>1136</v>
      </c>
      <c r="B28" s="116"/>
    </row>
    <row r="29" spans="1:2" ht="20.1" customHeight="1">
      <c r="A29" s="41" t="s">
        <v>1137</v>
      </c>
      <c r="B29" s="115">
        <v>3568</v>
      </c>
    </row>
    <row r="30" spans="1:2" ht="20.1" customHeight="1">
      <c r="A30" s="41" t="s">
        <v>1138</v>
      </c>
      <c r="B30" s="116"/>
    </row>
    <row r="31" spans="1:2" ht="20.1" customHeight="1">
      <c r="A31" s="41" t="s">
        <v>1139</v>
      </c>
      <c r="B31" s="115">
        <v>13200</v>
      </c>
    </row>
    <row r="32" spans="1:2" ht="20.1" customHeight="1">
      <c r="A32" s="122"/>
      <c r="B32" s="116"/>
    </row>
    <row r="33" spans="1:2" ht="20.1" customHeight="1">
      <c r="A33" s="118"/>
      <c r="B33" s="116"/>
    </row>
    <row r="34" spans="1:2" ht="20.1" customHeight="1">
      <c r="A34" s="114" t="s">
        <v>1140</v>
      </c>
      <c r="B34" s="121">
        <f>B26+B27+B28+B29+B31</f>
        <v>337819</v>
      </c>
    </row>
  </sheetData>
  <mergeCells count="1">
    <mergeCell ref="A2:B2"/>
  </mergeCells>
  <printOptions horizontalCentered="1"/>
  <pageMargins left="0.49" right="0.56" top="0.748031496062992" bottom="0.748031496062992" header="0.31496062992126" footer="0.31496062992126"/>
  <pageSetup firstPageNumber="-4105" useFirstPageNumber="1" fitToHeight="0" fitToWidth="0" orientation="portrait" paperSize="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97fbc0b8-0abf-444b-8903-80facd793add}">
  <sheetPr>
    <tabColor indexed="16"/>
  </sheetPr>
  <dimension ref="A1:B72"/>
  <sheetViews>
    <sheetView showZeros="0" workbookViewId="0" topLeftCell="A1">
      <pane xSplit="1" ySplit="4" topLeftCell="B5" activePane="bottomRight" state="frozen"/>
      <selection pane="topLeft" activeCell="A1" sqref="A1"/>
      <selection pane="bottomLeft" activeCell="A1" sqref="A1"/>
      <selection pane="topRight" activeCell="A1" sqref="A1"/>
      <selection pane="bottomRight" activeCell="D19" sqref="D19"/>
    </sheetView>
  </sheetViews>
  <sheetFormatPr defaultColWidth="9" defaultRowHeight="13.5" customHeight="1" outlineLevelCol="1"/>
  <cols>
    <col min="1" max="1" width="55.6" style="18" customWidth="1"/>
    <col min="2" max="2" width="25.5" style="18" customWidth="1"/>
    <col min="3" max="256" width="9" style="18"/>
    <col min="257" max="257" width="55.6" style="18" customWidth="1"/>
    <col min="258" max="258" width="25.5" style="18" customWidth="1"/>
    <col min="259" max="512" width="9" style="18"/>
    <col min="513" max="513" width="55.6" style="18" customWidth="1"/>
    <col min="514" max="514" width="25.5" style="18" customWidth="1"/>
    <col min="515" max="768" width="9" style="18"/>
    <col min="769" max="769" width="55.6" style="18" customWidth="1"/>
    <col min="770" max="770" width="25.5" style="18" customWidth="1"/>
    <col min="771" max="1024" width="9" style="18"/>
    <col min="1025" max="1025" width="55.6" style="18" customWidth="1"/>
    <col min="1026" max="1026" width="25.5" style="18" customWidth="1"/>
    <col min="1027" max="1280" width="9" style="18"/>
    <col min="1281" max="1281" width="55.6" style="18" customWidth="1"/>
    <col min="1282" max="1282" width="25.5" style="18" customWidth="1"/>
    <col min="1283" max="1536" width="9" style="18"/>
    <col min="1537" max="1537" width="55.6" style="18" customWidth="1"/>
    <col min="1538" max="1538" width="25.5" style="18" customWidth="1"/>
    <col min="1539" max="1792" width="9" style="18"/>
    <col min="1793" max="1793" width="55.6" style="18" customWidth="1"/>
    <col min="1794" max="1794" width="25.5" style="18" customWidth="1"/>
    <col min="1795" max="2048" width="9" style="18"/>
    <col min="2049" max="2049" width="55.6" style="18" customWidth="1"/>
    <col min="2050" max="2050" width="25.5" style="18" customWidth="1"/>
    <col min="2051" max="2304" width="9" style="18"/>
    <col min="2305" max="2305" width="55.6" style="18" customWidth="1"/>
    <col min="2306" max="2306" width="25.5" style="18" customWidth="1"/>
    <col min="2307" max="2560" width="9" style="18"/>
    <col min="2561" max="2561" width="55.6" style="18" customWidth="1"/>
    <col min="2562" max="2562" width="25.5" style="18" customWidth="1"/>
    <col min="2563" max="2816" width="9" style="18"/>
    <col min="2817" max="2817" width="55.6" style="18" customWidth="1"/>
    <col min="2818" max="2818" width="25.5" style="18" customWidth="1"/>
    <col min="2819" max="3072" width="9" style="18"/>
    <col min="3073" max="3073" width="55.6" style="18" customWidth="1"/>
    <col min="3074" max="3074" width="25.5" style="18" customWidth="1"/>
    <col min="3075" max="3328" width="9" style="18"/>
    <col min="3329" max="3329" width="55.6" style="18" customWidth="1"/>
    <col min="3330" max="3330" width="25.5" style="18" customWidth="1"/>
    <col min="3331" max="3584" width="9" style="18"/>
    <col min="3585" max="3585" width="55.6" style="18" customWidth="1"/>
    <col min="3586" max="3586" width="25.5" style="18" customWidth="1"/>
    <col min="3587" max="3840" width="9" style="18"/>
    <col min="3841" max="3841" width="55.6" style="18" customWidth="1"/>
    <col min="3842" max="3842" width="25.5" style="18" customWidth="1"/>
    <col min="3843" max="4096" width="9" style="18"/>
    <col min="4097" max="4097" width="55.6" style="18" customWidth="1"/>
    <col min="4098" max="4098" width="25.5" style="18" customWidth="1"/>
    <col min="4099" max="4352" width="9" style="18"/>
    <col min="4353" max="4353" width="55.6" style="18" customWidth="1"/>
    <col min="4354" max="4354" width="25.5" style="18" customWidth="1"/>
    <col min="4355" max="4608" width="9" style="18"/>
    <col min="4609" max="4609" width="55.6" style="18" customWidth="1"/>
    <col min="4610" max="4610" width="25.5" style="18" customWidth="1"/>
    <col min="4611" max="4864" width="9" style="18"/>
    <col min="4865" max="4865" width="55.6" style="18" customWidth="1"/>
    <col min="4866" max="4866" width="25.5" style="18" customWidth="1"/>
    <col min="4867" max="5120" width="9" style="18"/>
    <col min="5121" max="5121" width="55.6" style="18" customWidth="1"/>
    <col min="5122" max="5122" width="25.5" style="18" customWidth="1"/>
    <col min="5123" max="5376" width="9" style="18"/>
    <col min="5377" max="5377" width="55.6" style="18" customWidth="1"/>
    <col min="5378" max="5378" width="25.5" style="18" customWidth="1"/>
    <col min="5379" max="5632" width="9" style="18"/>
    <col min="5633" max="5633" width="55.6" style="18" customWidth="1"/>
    <col min="5634" max="5634" width="25.5" style="18" customWidth="1"/>
    <col min="5635" max="5888" width="9" style="18"/>
    <col min="5889" max="5889" width="55.6" style="18" customWidth="1"/>
    <col min="5890" max="5890" width="25.5" style="18" customWidth="1"/>
    <col min="5891" max="6144" width="9" style="18"/>
    <col min="6145" max="6145" width="55.6" style="18" customWidth="1"/>
    <col min="6146" max="6146" width="25.5" style="18" customWidth="1"/>
    <col min="6147" max="6400" width="9" style="18"/>
    <col min="6401" max="6401" width="55.6" style="18" customWidth="1"/>
    <col min="6402" max="6402" width="25.5" style="18" customWidth="1"/>
    <col min="6403" max="6656" width="9" style="18"/>
    <col min="6657" max="6657" width="55.6" style="18" customWidth="1"/>
    <col min="6658" max="6658" width="25.5" style="18" customWidth="1"/>
    <col min="6659" max="6912" width="9" style="18"/>
    <col min="6913" max="6913" width="55.6" style="18" customWidth="1"/>
    <col min="6914" max="6914" width="25.5" style="18" customWidth="1"/>
    <col min="6915" max="7168" width="9" style="18"/>
    <col min="7169" max="7169" width="55.6" style="18" customWidth="1"/>
    <col min="7170" max="7170" width="25.5" style="18" customWidth="1"/>
    <col min="7171" max="7424" width="9" style="18"/>
    <col min="7425" max="7425" width="55.6" style="18" customWidth="1"/>
    <col min="7426" max="7426" width="25.5" style="18" customWidth="1"/>
    <col min="7427" max="7680" width="9" style="18"/>
    <col min="7681" max="7681" width="55.6" style="18" customWidth="1"/>
    <col min="7682" max="7682" width="25.5" style="18" customWidth="1"/>
    <col min="7683" max="7936" width="9" style="18"/>
    <col min="7937" max="7937" width="55.6" style="18" customWidth="1"/>
    <col min="7938" max="7938" width="25.5" style="18" customWidth="1"/>
    <col min="7939" max="8192" width="9" style="18"/>
    <col min="8193" max="8193" width="55.6" style="18" customWidth="1"/>
    <col min="8194" max="8194" width="25.5" style="18" customWidth="1"/>
    <col min="8195" max="8448" width="9" style="18"/>
    <col min="8449" max="8449" width="55.6" style="18" customWidth="1"/>
    <col min="8450" max="8450" width="25.5" style="18" customWidth="1"/>
    <col min="8451" max="8704" width="9" style="18"/>
    <col min="8705" max="8705" width="55.6" style="18" customWidth="1"/>
    <col min="8706" max="8706" width="25.5" style="18" customWidth="1"/>
    <col min="8707" max="8960" width="9" style="18"/>
    <col min="8961" max="8961" width="55.6" style="18" customWidth="1"/>
    <col min="8962" max="8962" width="25.5" style="18" customWidth="1"/>
    <col min="8963" max="9216" width="9" style="18"/>
    <col min="9217" max="9217" width="55.6" style="18" customWidth="1"/>
    <col min="9218" max="9218" width="25.5" style="18" customWidth="1"/>
    <col min="9219" max="9472" width="9" style="18"/>
    <col min="9473" max="9473" width="55.6" style="18" customWidth="1"/>
    <col min="9474" max="9474" width="25.5" style="18" customWidth="1"/>
    <col min="9475" max="9728" width="9" style="18"/>
    <col min="9729" max="9729" width="55.6" style="18" customWidth="1"/>
    <col min="9730" max="9730" width="25.5" style="18" customWidth="1"/>
    <col min="9731" max="9984" width="9" style="18"/>
    <col min="9985" max="9985" width="55.6" style="18" customWidth="1"/>
    <col min="9986" max="9986" width="25.5" style="18" customWidth="1"/>
    <col min="9987" max="10240" width="9" style="18"/>
    <col min="10241" max="10241" width="55.6" style="18" customWidth="1"/>
    <col min="10242" max="10242" width="25.5" style="18" customWidth="1"/>
    <col min="10243" max="10496" width="9" style="18"/>
    <col min="10497" max="10497" width="55.6" style="18" customWidth="1"/>
    <col min="10498" max="10498" width="25.5" style="18" customWidth="1"/>
    <col min="10499" max="10752" width="9" style="18"/>
    <col min="10753" max="10753" width="55.6" style="18" customWidth="1"/>
    <col min="10754" max="10754" width="25.5" style="18" customWidth="1"/>
    <col min="10755" max="11008" width="9" style="18"/>
    <col min="11009" max="11009" width="55.6" style="18" customWidth="1"/>
    <col min="11010" max="11010" width="25.5" style="18" customWidth="1"/>
    <col min="11011" max="11264" width="9" style="18"/>
    <col min="11265" max="11265" width="55.6" style="18" customWidth="1"/>
    <col min="11266" max="11266" width="25.5" style="18" customWidth="1"/>
    <col min="11267" max="11520" width="9" style="18"/>
    <col min="11521" max="11521" width="55.6" style="18" customWidth="1"/>
    <col min="11522" max="11522" width="25.5" style="18" customWidth="1"/>
    <col min="11523" max="11776" width="9" style="18"/>
    <col min="11777" max="11777" width="55.6" style="18" customWidth="1"/>
    <col min="11778" max="11778" width="25.5" style="18" customWidth="1"/>
    <col min="11779" max="12032" width="9" style="18"/>
    <col min="12033" max="12033" width="55.6" style="18" customWidth="1"/>
    <col min="12034" max="12034" width="25.5" style="18" customWidth="1"/>
    <col min="12035" max="12288" width="9" style="18"/>
    <col min="12289" max="12289" width="55.6" style="18" customWidth="1"/>
    <col min="12290" max="12290" width="25.5" style="18" customWidth="1"/>
    <col min="12291" max="12544" width="9" style="18"/>
    <col min="12545" max="12545" width="55.6" style="18" customWidth="1"/>
    <col min="12546" max="12546" width="25.5" style="18" customWidth="1"/>
    <col min="12547" max="12800" width="9" style="18"/>
    <col min="12801" max="12801" width="55.6" style="18" customWidth="1"/>
    <col min="12802" max="12802" width="25.5" style="18" customWidth="1"/>
    <col min="12803" max="13056" width="9" style="18"/>
    <col min="13057" max="13057" width="55.6" style="18" customWidth="1"/>
    <col min="13058" max="13058" width="25.5" style="18" customWidth="1"/>
    <col min="13059" max="13312" width="9" style="18"/>
    <col min="13313" max="13313" width="55.6" style="18" customWidth="1"/>
    <col min="13314" max="13314" width="25.5" style="18" customWidth="1"/>
    <col min="13315" max="13568" width="9" style="18"/>
    <col min="13569" max="13569" width="55.6" style="18" customWidth="1"/>
    <col min="13570" max="13570" width="25.5" style="18" customWidth="1"/>
    <col min="13571" max="13824" width="9" style="18"/>
    <col min="13825" max="13825" width="55.6" style="18" customWidth="1"/>
    <col min="13826" max="13826" width="25.5" style="18" customWidth="1"/>
    <col min="13827" max="14080" width="9" style="18"/>
    <col min="14081" max="14081" width="55.6" style="18" customWidth="1"/>
    <col min="14082" max="14082" width="25.5" style="18" customWidth="1"/>
    <col min="14083" max="14336" width="9" style="18"/>
    <col min="14337" max="14337" width="55.6" style="18" customWidth="1"/>
    <col min="14338" max="14338" width="25.5" style="18" customWidth="1"/>
    <col min="14339" max="14592" width="9" style="18"/>
    <col min="14593" max="14593" width="55.6" style="18" customWidth="1"/>
    <col min="14594" max="14594" width="25.5" style="18" customWidth="1"/>
    <col min="14595" max="14848" width="9" style="18"/>
    <col min="14849" max="14849" width="55.6" style="18" customWidth="1"/>
    <col min="14850" max="14850" width="25.5" style="18" customWidth="1"/>
    <col min="14851" max="15104" width="9" style="18"/>
    <col min="15105" max="15105" width="55.6" style="18" customWidth="1"/>
    <col min="15106" max="15106" width="25.5" style="18" customWidth="1"/>
    <col min="15107" max="15360" width="9" style="18"/>
    <col min="15361" max="15361" width="55.6" style="18" customWidth="1"/>
    <col min="15362" max="15362" width="25.5" style="18" customWidth="1"/>
    <col min="15363" max="15616" width="9" style="18"/>
    <col min="15617" max="15617" width="55.6" style="18" customWidth="1"/>
    <col min="15618" max="15618" width="25.5" style="18" customWidth="1"/>
    <col min="15619" max="15872" width="9" style="18"/>
    <col min="15873" max="15873" width="55.6" style="18" customWidth="1"/>
    <col min="15874" max="15874" width="25.5" style="18" customWidth="1"/>
    <col min="15875" max="16128" width="9" style="18"/>
    <col min="16129" max="16129" width="55.6" style="18" customWidth="1"/>
    <col min="16130" max="16130" width="25.5" style="18" customWidth="1"/>
    <col min="16131" max="16384" width="9" style="18"/>
  </cols>
  <sheetData>
    <row r="1" spans="1:2" ht="16.5" customHeight="1">
      <c r="A1" s="18" t="s">
        <v>1141</v>
      </c>
      <c r="B1" s="18"/>
    </row>
    <row r="2" spans="1:2" ht="28.5" customHeight="1">
      <c r="A2" s="19" t="s">
        <v>1142</v>
      </c>
      <c r="B2" s="19"/>
    </row>
    <row r="3" spans="1:2" ht="24" customHeight="1">
      <c r="A3" s="18"/>
      <c r="B3" s="20" t="s">
        <v>2</v>
      </c>
    </row>
    <row r="4" spans="1:2" s="17" customFormat="1" ht="31.5" customHeight="1">
      <c r="A4" s="21" t="s">
        <v>1143</v>
      </c>
      <c r="B4" s="22" t="s">
        <v>4</v>
      </c>
    </row>
    <row r="5" spans="1:2" ht="17.25" customHeight="1">
      <c r="A5" s="79" t="s">
        <v>1144</v>
      </c>
      <c r="B5" s="80">
        <f>B6+B8</f>
        <v>237</v>
      </c>
    </row>
    <row r="6" spans="1:2" ht="17.25" customHeight="1">
      <c r="A6" s="81" t="s">
        <v>1145</v>
      </c>
      <c r="B6" s="82"/>
    </row>
    <row r="7" spans="1:2" ht="17.25" customHeight="1">
      <c r="A7" s="83" t="s">
        <v>1146</v>
      </c>
      <c r="B7" s="84"/>
    </row>
    <row r="8" spans="1:2" ht="17.25" customHeight="1">
      <c r="A8" s="81" t="s">
        <v>1147</v>
      </c>
      <c r="B8" s="82">
        <f>B9+B10</f>
        <v>237</v>
      </c>
    </row>
    <row r="9" spans="1:2" ht="17.25" customHeight="1">
      <c r="A9" s="85" t="s">
        <v>1148</v>
      </c>
      <c r="B9" s="86">
        <v>85</v>
      </c>
    </row>
    <row r="10" spans="1:2" ht="17.25" customHeight="1">
      <c r="A10" s="85" t="s">
        <v>1149</v>
      </c>
      <c r="B10" s="86">
        <v>152</v>
      </c>
    </row>
    <row r="11" spans="1:2" ht="17.25" customHeight="1">
      <c r="A11" s="79" t="s">
        <v>1150</v>
      </c>
      <c r="B11" s="87">
        <f>B12+B15</f>
        <v>2129</v>
      </c>
    </row>
    <row r="12" spans="1:2" ht="17.25" customHeight="1">
      <c r="A12" s="81" t="s">
        <v>1151</v>
      </c>
      <c r="B12" s="82">
        <f>B13+B14</f>
        <v>2106</v>
      </c>
    </row>
    <row r="13" spans="1:2" ht="17.25" customHeight="1">
      <c r="A13" s="88" t="s">
        <v>1152</v>
      </c>
      <c r="B13" s="86">
        <v>1470</v>
      </c>
    </row>
    <row r="14" spans="1:2" ht="17.25" customHeight="1">
      <c r="A14" s="88" t="s">
        <v>1153</v>
      </c>
      <c r="B14" s="86">
        <v>636</v>
      </c>
    </row>
    <row r="15" spans="1:2" ht="17.25" customHeight="1">
      <c r="A15" s="81" t="s">
        <v>1154</v>
      </c>
      <c r="B15" s="82">
        <f>B16</f>
        <v>23</v>
      </c>
    </row>
    <row r="16" spans="1:2" ht="17.25" customHeight="1">
      <c r="A16" s="81" t="s">
        <v>1155</v>
      </c>
      <c r="B16" s="82">
        <v>23</v>
      </c>
    </row>
    <row r="17" spans="1:2" ht="17.25" customHeight="1">
      <c r="A17" s="79" t="s">
        <v>1156</v>
      </c>
      <c r="B17" s="87">
        <v>0</v>
      </c>
    </row>
    <row r="18" spans="1:2" ht="17.25" customHeight="1">
      <c r="A18" s="89" t="s">
        <v>1157</v>
      </c>
      <c r="B18" s="82"/>
    </row>
    <row r="19" spans="1:2" ht="17.25" customHeight="1">
      <c r="A19" s="89" t="s">
        <v>1158</v>
      </c>
      <c r="B19" s="82"/>
    </row>
    <row r="20" spans="1:2" ht="17.25" customHeight="1">
      <c r="A20" s="79" t="s">
        <v>1159</v>
      </c>
      <c r="B20" s="87">
        <f>B21+B29+B31+B32+B35+B37</f>
        <v>333770</v>
      </c>
    </row>
    <row r="21" spans="1:2" ht="17.25" customHeight="1">
      <c r="A21" s="89" t="s">
        <v>1160</v>
      </c>
      <c r="B21" s="82">
        <f>SUM(B22:B28)</f>
        <v>329469</v>
      </c>
    </row>
    <row r="22" spans="1:2" ht="17.25" customHeight="1">
      <c r="A22" s="89" t="s">
        <v>1161</v>
      </c>
      <c r="B22" s="90">
        <f>187838+30269</f>
        <v>218107</v>
      </c>
    </row>
    <row r="23" spans="1:2" ht="17.25" customHeight="1">
      <c r="A23" s="89" t="s">
        <v>1162</v>
      </c>
      <c r="B23" s="90">
        <v>21068</v>
      </c>
    </row>
    <row r="24" spans="1:2" ht="17.25" customHeight="1">
      <c r="A24" s="89" t="s">
        <v>1163</v>
      </c>
      <c r="B24" s="90">
        <v>62580</v>
      </c>
    </row>
    <row r="25" spans="1:2" ht="17.25" customHeight="1">
      <c r="A25" s="89" t="s">
        <v>1164</v>
      </c>
      <c r="B25" s="82">
        <f>1000+18192</f>
        <v>19192</v>
      </c>
    </row>
    <row r="26" spans="1:2" ht="17.25" customHeight="1">
      <c r="A26" s="89" t="s">
        <v>1165</v>
      </c>
      <c r="B26" s="82"/>
    </row>
    <row r="27" spans="1:2" ht="17.25" customHeight="1">
      <c r="A27" s="89" t="s">
        <v>1166</v>
      </c>
      <c r="B27" s="82">
        <v>600</v>
      </c>
    </row>
    <row r="28" spans="1:2" ht="17.25" customHeight="1">
      <c r="A28" s="91" t="s">
        <v>1167</v>
      </c>
      <c r="B28" s="86">
        <v>7922</v>
      </c>
    </row>
    <row r="29" spans="1:2" ht="17.25" customHeight="1">
      <c r="A29" s="92" t="s">
        <v>1168</v>
      </c>
      <c r="B29" s="82">
        <f>B30</f>
        <v>2495</v>
      </c>
    </row>
    <row r="30" spans="1:2" ht="17.25" customHeight="1">
      <c r="A30" s="91" t="s">
        <v>1161</v>
      </c>
      <c r="B30" s="82">
        <v>2495</v>
      </c>
    </row>
    <row r="31" spans="1:2" ht="17.25" customHeight="1">
      <c r="A31" s="92" t="s">
        <v>1169</v>
      </c>
      <c r="B31" s="82">
        <v>306</v>
      </c>
    </row>
    <row r="32" spans="1:2" ht="17.25" customHeight="1">
      <c r="A32" s="92" t="s">
        <v>1170</v>
      </c>
      <c r="B32" s="82">
        <f>B33</f>
        <v>1000</v>
      </c>
    </row>
    <row r="33" spans="1:2" ht="17.25" customHeight="1">
      <c r="A33" s="91" t="s">
        <v>1171</v>
      </c>
      <c r="B33" s="82">
        <v>1000</v>
      </c>
    </row>
    <row r="34" spans="1:2" ht="17.25" customHeight="1">
      <c r="A34" s="91" t="s">
        <v>1172</v>
      </c>
      <c r="B34" s="82"/>
    </row>
    <row r="35" spans="1:2" ht="17.25" customHeight="1">
      <c r="A35" s="92" t="s">
        <v>1173</v>
      </c>
      <c r="B35" s="82">
        <f>500</f>
        <v>500</v>
      </c>
    </row>
    <row r="36" spans="1:2" ht="17.25" customHeight="1">
      <c r="A36" s="91" t="s">
        <v>1174</v>
      </c>
      <c r="B36" s="82">
        <v>500</v>
      </c>
    </row>
    <row r="37" spans="1:2" ht="17.25" customHeight="1">
      <c r="A37" s="92" t="s">
        <v>1175</v>
      </c>
      <c r="B37" s="82">
        <f>SUM(B38:B40)</f>
        <v>0</v>
      </c>
    </row>
    <row r="38" spans="1:2" ht="17.25" customHeight="1">
      <c r="A38" s="93" t="s">
        <v>1176</v>
      </c>
      <c r="B38" s="82"/>
    </row>
    <row r="39" spans="1:2" ht="13.5" customHeight="1">
      <c r="A39" s="79" t="s">
        <v>1177</v>
      </c>
      <c r="B39" s="82">
        <v>0</v>
      </c>
    </row>
    <row r="40" spans="1:2" ht="13.5" customHeight="1">
      <c r="A40" s="89" t="s">
        <v>1178</v>
      </c>
      <c r="B40" s="94"/>
    </row>
    <row r="41" spans="1:2" ht="13.5" customHeight="1">
      <c r="A41" s="95" t="s">
        <v>1179</v>
      </c>
      <c r="B41" s="94"/>
    </row>
    <row r="42" spans="1:2" ht="13.5" customHeight="1">
      <c r="A42" s="95" t="s">
        <v>1180</v>
      </c>
      <c r="B42" s="94"/>
    </row>
    <row r="43" spans="1:2" ht="13.5" customHeight="1">
      <c r="A43" s="96" t="s">
        <v>1181</v>
      </c>
      <c r="B43" s="94"/>
    </row>
    <row r="44" spans="1:2" ht="13.5" customHeight="1">
      <c r="A44" s="96" t="s">
        <v>1182</v>
      </c>
      <c r="B44" s="94"/>
    </row>
    <row r="45" spans="1:2" ht="13.5" customHeight="1">
      <c r="A45" s="97" t="s">
        <v>1183</v>
      </c>
      <c r="B45" s="98">
        <v>0</v>
      </c>
    </row>
    <row r="46" spans="1:2" ht="13.5" customHeight="1">
      <c r="A46" s="95" t="s">
        <v>1184</v>
      </c>
      <c r="B46" s="94"/>
    </row>
    <row r="47" spans="1:2" ht="13.5" customHeight="1">
      <c r="A47" s="95" t="s">
        <v>1185</v>
      </c>
      <c r="B47" s="94"/>
    </row>
    <row r="48" spans="1:2" ht="13.5" customHeight="1">
      <c r="A48" s="95" t="s">
        <v>1186</v>
      </c>
      <c r="B48" s="94"/>
    </row>
    <row r="49" spans="1:2" ht="13.5" customHeight="1">
      <c r="A49" s="95" t="s">
        <v>1187</v>
      </c>
      <c r="B49" s="94"/>
    </row>
    <row r="50" spans="1:2" ht="13.5" customHeight="1">
      <c r="A50" s="95" t="s">
        <v>1188</v>
      </c>
      <c r="B50" s="94"/>
    </row>
    <row r="51" spans="1:2" ht="13.5" customHeight="1">
      <c r="A51" s="95" t="s">
        <v>1189</v>
      </c>
      <c r="B51" s="94"/>
    </row>
    <row r="52" spans="1:2" ht="13.5" customHeight="1">
      <c r="A52" s="95" t="s">
        <v>1190</v>
      </c>
      <c r="B52" s="94"/>
    </row>
    <row r="53" spans="1:2" ht="13.5" customHeight="1">
      <c r="A53" s="95" t="s">
        <v>1191</v>
      </c>
      <c r="B53" s="94"/>
    </row>
    <row r="54" spans="1:2" ht="13.5" customHeight="1">
      <c r="A54" s="95" t="s">
        <v>1192</v>
      </c>
      <c r="B54" s="94"/>
    </row>
    <row r="55" spans="1:2" ht="13.5" customHeight="1">
      <c r="A55" s="95" t="s">
        <v>1193</v>
      </c>
      <c r="B55" s="94"/>
    </row>
    <row r="56" spans="1:2" ht="13.5" customHeight="1">
      <c r="A56" s="97" t="s">
        <v>1194</v>
      </c>
      <c r="B56" s="98">
        <v>0</v>
      </c>
    </row>
    <row r="57" spans="1:2" ht="13.5" customHeight="1">
      <c r="A57" s="95" t="s">
        <v>1195</v>
      </c>
      <c r="B57" s="94"/>
    </row>
    <row r="58" spans="1:2" ht="13.5" customHeight="1">
      <c r="A58" s="97" t="s">
        <v>1196</v>
      </c>
      <c r="B58" s="98">
        <f>B60+B59</f>
        <v>1683</v>
      </c>
    </row>
    <row r="59" spans="1:2" ht="13.5" customHeight="1">
      <c r="A59" s="95" t="s">
        <v>1197</v>
      </c>
      <c r="B59" s="94">
        <v>27</v>
      </c>
    </row>
    <row r="60" spans="1:2" ht="30.75" customHeight="1">
      <c r="A60" s="95" t="s">
        <v>1198</v>
      </c>
      <c r="B60" s="94">
        <f>B61</f>
        <v>1656</v>
      </c>
    </row>
    <row r="61" spans="1:2" ht="18" customHeight="1">
      <c r="A61" s="29" t="s">
        <v>1199</v>
      </c>
      <c r="B61" s="94">
        <f>710+311+108+169+170+188</f>
        <v>1656</v>
      </c>
    </row>
    <row r="62" spans="1:2" ht="13.5" customHeight="1">
      <c r="A62" s="95" t="s">
        <v>1200</v>
      </c>
      <c r="B62" s="99"/>
    </row>
    <row r="63" spans="1:2" ht="13.5" customHeight="1">
      <c r="A63" s="95" t="s">
        <v>1201</v>
      </c>
      <c r="B63" s="99"/>
    </row>
    <row r="64" spans="1:2" ht="13.5" customHeight="1">
      <c r="A64" s="95" t="s">
        <v>1202</v>
      </c>
      <c r="B64" s="95">
        <v>0</v>
      </c>
    </row>
    <row r="65" spans="1:2" ht="13.5" customHeight="1">
      <c r="A65" s="100" t="s">
        <v>73</v>
      </c>
      <c r="B65" s="99">
        <f>B64+B62+B58+B56+B45+B39+B20+B17+B11+B5</f>
        <v>337819</v>
      </c>
    </row>
    <row r="66" spans="1:2" ht="13.5" customHeight="1">
      <c r="A66" s="85" t="s">
        <v>78</v>
      </c>
      <c r="B66" s="101"/>
    </row>
    <row r="67" spans="1:2" ht="13.5" customHeight="1">
      <c r="A67" s="102" t="s">
        <v>1203</v>
      </c>
      <c r="B67" s="101"/>
    </row>
    <row r="68" spans="1:2" ht="13.5" customHeight="1">
      <c r="A68" s="102" t="s">
        <v>79</v>
      </c>
      <c r="B68" s="101"/>
    </row>
    <row r="69" spans="1:2" ht="13.5" customHeight="1">
      <c r="A69" s="102" t="s">
        <v>1204</v>
      </c>
      <c r="B69" s="101"/>
    </row>
    <row r="70" spans="1:2" ht="13.5" customHeight="1">
      <c r="A70" s="102" t="s">
        <v>1205</v>
      </c>
      <c r="B70" s="101"/>
    </row>
    <row r="71" spans="1:2" ht="13.5" customHeight="1">
      <c r="A71" s="103"/>
      <c r="B71" s="101"/>
    </row>
    <row r="72" spans="1:2" ht="13.5" customHeight="1">
      <c r="A72" s="104" t="s">
        <v>1206</v>
      </c>
      <c r="B72" s="105">
        <v>337819</v>
      </c>
    </row>
  </sheetData>
  <mergeCells count="1">
    <mergeCell ref="A2:B2"/>
  </mergeCells>
  <printOptions horizontalCentered="1"/>
  <pageMargins left="0.49" right="0.37" top="0.748031496062992" bottom="0.748031496062992" header="0.31496062992126" footer="0.31496062992126"/>
  <pageSetup firstPageNumber="-4105" useFirstPageNumber="1" fitToHeight="0" fitToWidth="0" orientation="portrait" paperSize="9" scale="9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44c239fc-f31d-4deb-a716-434cae0ab9aa}">
  <sheetPr>
    <tabColor indexed="16"/>
  </sheetPr>
  <dimension ref="A1:B17"/>
  <sheetViews>
    <sheetView workbookViewId="0" topLeftCell="A10">
      <selection pane="topLeft" activeCell="E35" sqref="E35"/>
    </sheetView>
  </sheetViews>
  <sheetFormatPr defaultColWidth="9" defaultRowHeight="13.5" outlineLevelCol="1"/>
  <cols>
    <col min="1" max="1" width="50.4" customWidth="1"/>
    <col min="2" max="2" width="27.4" style="67" customWidth="1"/>
    <col min="257" max="257" width="50.4" customWidth="1"/>
    <col min="258" max="258" width="27.4" customWidth="1"/>
    <col min="513" max="513" width="50.4" customWidth="1"/>
    <col min="514" max="514" width="27.4" customWidth="1"/>
    <col min="769" max="769" width="50.4" customWidth="1"/>
    <col min="770" max="770" width="27.4" customWidth="1"/>
    <col min="1025" max="1025" width="50.4" customWidth="1"/>
    <col min="1026" max="1026" width="27.4" customWidth="1"/>
    <col min="1281" max="1281" width="50.4" customWidth="1"/>
    <col min="1282" max="1282" width="27.4" customWidth="1"/>
    <col min="1537" max="1537" width="50.4" customWidth="1"/>
    <col min="1538" max="1538" width="27.4" customWidth="1"/>
    <col min="1793" max="1793" width="50.4" customWidth="1"/>
    <col min="1794" max="1794" width="27.4" customWidth="1"/>
    <col min="2049" max="2049" width="50.4" customWidth="1"/>
    <col min="2050" max="2050" width="27.4" customWidth="1"/>
    <col min="2305" max="2305" width="50.4" customWidth="1"/>
    <col min="2306" max="2306" width="27.4" customWidth="1"/>
    <col min="2561" max="2561" width="50.4" customWidth="1"/>
    <col min="2562" max="2562" width="27.4" customWidth="1"/>
    <col min="2817" max="2817" width="50.4" customWidth="1"/>
    <col min="2818" max="2818" width="27.4" customWidth="1"/>
    <col min="3073" max="3073" width="50.4" customWidth="1"/>
    <col min="3074" max="3074" width="27.4" customWidth="1"/>
    <col min="3329" max="3329" width="50.4" customWidth="1"/>
    <col min="3330" max="3330" width="27.4" customWidth="1"/>
    <col min="3585" max="3585" width="50.4" customWidth="1"/>
    <col min="3586" max="3586" width="27.4" customWidth="1"/>
    <col min="3841" max="3841" width="50.4" customWidth="1"/>
    <col min="3842" max="3842" width="27.4" customWidth="1"/>
    <col min="4097" max="4097" width="50.4" customWidth="1"/>
    <col min="4098" max="4098" width="27.4" customWidth="1"/>
    <col min="4353" max="4353" width="50.4" customWidth="1"/>
    <col min="4354" max="4354" width="27.4" customWidth="1"/>
    <col min="4609" max="4609" width="50.4" customWidth="1"/>
    <col min="4610" max="4610" width="27.4" customWidth="1"/>
    <col min="4865" max="4865" width="50.4" customWidth="1"/>
    <col min="4866" max="4866" width="27.4" customWidth="1"/>
    <col min="5121" max="5121" width="50.4" customWidth="1"/>
    <col min="5122" max="5122" width="27.4" customWidth="1"/>
    <col min="5377" max="5377" width="50.4" customWidth="1"/>
    <col min="5378" max="5378" width="27.4" customWidth="1"/>
    <col min="5633" max="5633" width="50.4" customWidth="1"/>
    <col min="5634" max="5634" width="27.4" customWidth="1"/>
    <col min="5889" max="5889" width="50.4" customWidth="1"/>
    <col min="5890" max="5890" width="27.4" customWidth="1"/>
    <col min="6145" max="6145" width="50.4" customWidth="1"/>
    <col min="6146" max="6146" width="27.4" customWidth="1"/>
    <col min="6401" max="6401" width="50.4" customWidth="1"/>
    <col min="6402" max="6402" width="27.4" customWidth="1"/>
    <col min="6657" max="6657" width="50.4" customWidth="1"/>
    <col min="6658" max="6658" width="27.4" customWidth="1"/>
    <col min="6913" max="6913" width="50.4" customWidth="1"/>
    <col min="6914" max="6914" width="27.4" customWidth="1"/>
    <col min="7169" max="7169" width="50.4" customWidth="1"/>
    <col min="7170" max="7170" width="27.4" customWidth="1"/>
    <col min="7425" max="7425" width="50.4" customWidth="1"/>
    <col min="7426" max="7426" width="27.4" customWidth="1"/>
    <col min="7681" max="7681" width="50.4" customWidth="1"/>
    <col min="7682" max="7682" width="27.4" customWidth="1"/>
    <col min="7937" max="7937" width="50.4" customWidth="1"/>
    <col min="7938" max="7938" width="27.4" customWidth="1"/>
    <col min="8193" max="8193" width="50.4" customWidth="1"/>
    <col min="8194" max="8194" width="27.4" customWidth="1"/>
    <col min="8449" max="8449" width="50.4" customWidth="1"/>
    <col min="8450" max="8450" width="27.4" customWidth="1"/>
    <col min="8705" max="8705" width="50.4" customWidth="1"/>
    <col min="8706" max="8706" width="27.4" customWidth="1"/>
    <col min="8961" max="8961" width="50.4" customWidth="1"/>
    <col min="8962" max="8962" width="27.4" customWidth="1"/>
    <col min="9217" max="9217" width="50.4" customWidth="1"/>
    <col min="9218" max="9218" width="27.4" customWidth="1"/>
    <col min="9473" max="9473" width="50.4" customWidth="1"/>
    <col min="9474" max="9474" width="27.4" customWidth="1"/>
    <col min="9729" max="9729" width="50.4" customWidth="1"/>
    <col min="9730" max="9730" width="27.4" customWidth="1"/>
    <col min="9985" max="9985" width="50.4" customWidth="1"/>
    <col min="9986" max="9986" width="27.4" customWidth="1"/>
    <col min="10241" max="10241" width="50.4" customWidth="1"/>
    <col min="10242" max="10242" width="27.4" customWidth="1"/>
    <col min="10497" max="10497" width="50.4" customWidth="1"/>
    <col min="10498" max="10498" width="27.4" customWidth="1"/>
    <col min="10753" max="10753" width="50.4" customWidth="1"/>
    <col min="10754" max="10754" width="27.4" customWidth="1"/>
    <col min="11009" max="11009" width="50.4" customWidth="1"/>
    <col min="11010" max="11010" width="27.4" customWidth="1"/>
    <col min="11265" max="11265" width="50.4" customWidth="1"/>
    <col min="11266" max="11266" width="27.4" customWidth="1"/>
    <col min="11521" max="11521" width="50.4" customWidth="1"/>
    <col min="11522" max="11522" width="27.4" customWidth="1"/>
    <col min="11777" max="11777" width="50.4" customWidth="1"/>
    <col min="11778" max="11778" width="27.4" customWidth="1"/>
    <col min="12033" max="12033" width="50.4" customWidth="1"/>
    <col min="12034" max="12034" width="27.4" customWidth="1"/>
    <col min="12289" max="12289" width="50.4" customWidth="1"/>
    <col min="12290" max="12290" width="27.4" customWidth="1"/>
    <col min="12545" max="12545" width="50.4" customWidth="1"/>
    <col min="12546" max="12546" width="27.4" customWidth="1"/>
    <col min="12801" max="12801" width="50.4" customWidth="1"/>
    <col min="12802" max="12802" width="27.4" customWidth="1"/>
    <col min="13057" max="13057" width="50.4" customWidth="1"/>
    <col min="13058" max="13058" width="27.4" customWidth="1"/>
    <col min="13313" max="13313" width="50.4" customWidth="1"/>
    <col min="13314" max="13314" width="27.4" customWidth="1"/>
    <col min="13569" max="13569" width="50.4" customWidth="1"/>
    <col min="13570" max="13570" width="27.4" customWidth="1"/>
    <col min="13825" max="13825" width="50.4" customWidth="1"/>
    <col min="13826" max="13826" width="27.4" customWidth="1"/>
    <col min="14081" max="14081" width="50.4" customWidth="1"/>
    <col min="14082" max="14082" width="27.4" customWidth="1"/>
    <col min="14337" max="14337" width="50.4" customWidth="1"/>
    <col min="14338" max="14338" width="27.4" customWidth="1"/>
    <col min="14593" max="14593" width="50.4" customWidth="1"/>
    <col min="14594" max="14594" width="27.4" customWidth="1"/>
    <col min="14849" max="14849" width="50.4" customWidth="1"/>
    <col min="14850" max="14850" width="27.4" customWidth="1"/>
    <col min="15105" max="15105" width="50.4" customWidth="1"/>
    <col min="15106" max="15106" width="27.4" customWidth="1"/>
    <col min="15361" max="15361" width="50.4" customWidth="1"/>
    <col min="15362" max="15362" width="27.4" customWidth="1"/>
    <col min="15617" max="15617" width="50.4" customWidth="1"/>
    <col min="15618" max="15618" width="27.4" customWidth="1"/>
    <col min="15873" max="15873" width="50.4" customWidth="1"/>
    <col min="15874" max="15874" width="27.4" customWidth="1"/>
    <col min="16129" max="16129" width="50.4" customWidth="1"/>
    <col min="16130" max="16130" width="27.4" customWidth="1"/>
  </cols>
  <sheetData>
    <row r="1" spans="1:2" ht="13.5">
      <c r="A1" t="s">
        <v>1207</v>
      </c>
      <c r="B1" s="67"/>
    </row>
    <row r="2" spans="1:2" ht="25.5">
      <c r="A2" s="68" t="s">
        <v>1208</v>
      </c>
      <c r="B2" s="68"/>
    </row>
    <row r="3" spans="1:2" ht="25.5" customHeight="1">
      <c r="A3" s="69"/>
      <c r="B3" s="70" t="s">
        <v>2</v>
      </c>
    </row>
    <row r="4" spans="1:2" ht="30" customHeight="1">
      <c r="A4" s="71" t="s">
        <v>1209</v>
      </c>
      <c r="B4" s="72" t="s">
        <v>1103</v>
      </c>
    </row>
    <row r="5" spans="1:2" ht="27" customHeight="1">
      <c r="A5" s="73" t="s">
        <v>1210</v>
      </c>
      <c r="B5" s="42">
        <v>152</v>
      </c>
    </row>
    <row r="6" spans="1:2" ht="27" customHeight="1">
      <c r="A6" s="74" t="s">
        <v>1211</v>
      </c>
      <c r="B6" s="42">
        <v>152</v>
      </c>
    </row>
    <row r="7" spans="1:2" ht="27" customHeight="1">
      <c r="A7" s="73" t="s">
        <v>1212</v>
      </c>
      <c r="B7" s="75">
        <v>1470</v>
      </c>
    </row>
    <row r="8" spans="1:2" ht="27" customHeight="1">
      <c r="A8" s="74" t="s">
        <v>1213</v>
      </c>
      <c r="B8" s="42">
        <v>1470</v>
      </c>
    </row>
    <row r="9" spans="1:2" ht="27" customHeight="1">
      <c r="A9" s="73" t="s">
        <v>1214</v>
      </c>
      <c r="B9" s="75">
        <v>1000</v>
      </c>
    </row>
    <row r="10" spans="1:2" ht="27" customHeight="1">
      <c r="A10" s="74" t="s">
        <v>1215</v>
      </c>
      <c r="B10" s="42">
        <v>1000</v>
      </c>
    </row>
    <row r="11" spans="1:2" ht="27" customHeight="1">
      <c r="A11" s="73" t="s">
        <v>1216</v>
      </c>
      <c r="B11" s="75">
        <v>946</v>
      </c>
    </row>
    <row r="12" spans="1:2" ht="27" customHeight="1">
      <c r="A12" s="76" t="s">
        <v>1217</v>
      </c>
      <c r="B12" s="42">
        <v>108</v>
      </c>
    </row>
    <row r="13" spans="1:2" ht="27" customHeight="1">
      <c r="A13" s="76" t="s">
        <v>1218</v>
      </c>
      <c r="B13" s="77">
        <v>170</v>
      </c>
    </row>
    <row r="14" spans="1:2" ht="27" customHeight="1">
      <c r="A14" s="76" t="s">
        <v>1219</v>
      </c>
      <c r="B14" s="77">
        <v>188</v>
      </c>
    </row>
    <row r="15" spans="1:2" ht="27" customHeight="1">
      <c r="A15" s="76" t="s">
        <v>1220</v>
      </c>
      <c r="B15" s="77">
        <v>169</v>
      </c>
    </row>
    <row r="16" spans="1:2" ht="27" customHeight="1">
      <c r="A16" s="76" t="s">
        <v>1221</v>
      </c>
      <c r="B16" s="42">
        <v>311</v>
      </c>
    </row>
    <row r="17" spans="1:2" ht="30" customHeight="1">
      <c r="A17" s="78" t="s">
        <v>1222</v>
      </c>
      <c r="B17" s="77">
        <f>B11+B9+B7+B5</f>
        <v>3568</v>
      </c>
    </row>
  </sheetData>
  <mergeCells count="1">
    <mergeCell ref="A2:B2"/>
  </mergeCells>
  <printOptions horizontalCentered="1"/>
  <pageMargins left="0.748031496062992" right="0.748031496062992" top="0.984251968503937" bottom="0.984251968503937" header="0.511811023622047" footer="0.511811023622047"/>
  <pageSetup orientation="portrait" paperSize="9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df5eb841-dd4f-44f7-9e54-f06e9a78800f}">
  <sheetPr>
    <tabColor indexed="16"/>
  </sheetPr>
  <dimension ref="A1:B18"/>
  <sheetViews>
    <sheetView workbookViewId="0" topLeftCell="A1">
      <selection pane="topLeft" activeCell="J7" sqref="J7"/>
    </sheetView>
  </sheetViews>
  <sheetFormatPr defaultColWidth="8.88" defaultRowHeight="13.5" outlineLevelCol="1"/>
  <cols>
    <col min="1" max="1" width="41.4" style="52" customWidth="1"/>
    <col min="2" max="2" width="28.4" style="52" customWidth="1"/>
    <col min="3" max="256" width="8.9" style="52"/>
    <col min="257" max="257" width="41.4" style="52" customWidth="1"/>
    <col min="258" max="258" width="28.4" style="52" customWidth="1"/>
    <col min="259" max="512" width="8.9" style="52"/>
    <col min="513" max="513" width="41.4" style="52" customWidth="1"/>
    <col min="514" max="514" width="28.4" style="52" customWidth="1"/>
    <col min="515" max="768" width="8.9" style="52"/>
    <col min="769" max="769" width="41.4" style="52" customWidth="1"/>
    <col min="770" max="770" width="28.4" style="52" customWidth="1"/>
    <col min="771" max="1024" width="8.9" style="52"/>
    <col min="1025" max="1025" width="41.4" style="52" customWidth="1"/>
    <col min="1026" max="1026" width="28.4" style="52" customWidth="1"/>
    <col min="1027" max="1280" width="8.9" style="52"/>
    <col min="1281" max="1281" width="41.4" style="52" customWidth="1"/>
    <col min="1282" max="1282" width="28.4" style="52" customWidth="1"/>
    <col min="1283" max="1536" width="8.9" style="52"/>
    <col min="1537" max="1537" width="41.4" style="52" customWidth="1"/>
    <col min="1538" max="1538" width="28.4" style="52" customWidth="1"/>
    <col min="1539" max="1792" width="8.9" style="52"/>
    <col min="1793" max="1793" width="41.4" style="52" customWidth="1"/>
    <col min="1794" max="1794" width="28.4" style="52" customWidth="1"/>
    <col min="1795" max="2048" width="8.9" style="52"/>
    <col min="2049" max="2049" width="41.4" style="52" customWidth="1"/>
    <col min="2050" max="2050" width="28.4" style="52" customWidth="1"/>
    <col min="2051" max="2304" width="8.9" style="52"/>
    <col min="2305" max="2305" width="41.4" style="52" customWidth="1"/>
    <col min="2306" max="2306" width="28.4" style="52" customWidth="1"/>
    <col min="2307" max="2560" width="8.9" style="52"/>
    <col min="2561" max="2561" width="41.4" style="52" customWidth="1"/>
    <col min="2562" max="2562" width="28.4" style="52" customWidth="1"/>
    <col min="2563" max="2816" width="8.9" style="52"/>
    <col min="2817" max="2817" width="41.4" style="52" customWidth="1"/>
    <col min="2818" max="2818" width="28.4" style="52" customWidth="1"/>
    <col min="2819" max="3072" width="8.9" style="52"/>
    <col min="3073" max="3073" width="41.4" style="52" customWidth="1"/>
    <col min="3074" max="3074" width="28.4" style="52" customWidth="1"/>
    <col min="3075" max="3328" width="8.9" style="52"/>
    <col min="3329" max="3329" width="41.4" style="52" customWidth="1"/>
    <col min="3330" max="3330" width="28.4" style="52" customWidth="1"/>
    <col min="3331" max="3584" width="8.9" style="52"/>
    <col min="3585" max="3585" width="41.4" style="52" customWidth="1"/>
    <col min="3586" max="3586" width="28.4" style="52" customWidth="1"/>
    <col min="3587" max="3840" width="8.9" style="52"/>
    <col min="3841" max="3841" width="41.4" style="52" customWidth="1"/>
    <col min="3842" max="3842" width="28.4" style="52" customWidth="1"/>
    <col min="3843" max="4096" width="8.9" style="52"/>
    <col min="4097" max="4097" width="41.4" style="52" customWidth="1"/>
    <col min="4098" max="4098" width="28.4" style="52" customWidth="1"/>
    <col min="4099" max="4352" width="8.9" style="52"/>
    <col min="4353" max="4353" width="41.4" style="52" customWidth="1"/>
    <col min="4354" max="4354" width="28.4" style="52" customWidth="1"/>
    <col min="4355" max="4608" width="8.9" style="52"/>
    <col min="4609" max="4609" width="41.4" style="52" customWidth="1"/>
    <col min="4610" max="4610" width="28.4" style="52" customWidth="1"/>
    <col min="4611" max="4864" width="8.9" style="52"/>
    <col min="4865" max="4865" width="41.4" style="52" customWidth="1"/>
    <col min="4866" max="4866" width="28.4" style="52" customWidth="1"/>
    <col min="4867" max="5120" width="8.9" style="52"/>
    <col min="5121" max="5121" width="41.4" style="52" customWidth="1"/>
    <col min="5122" max="5122" width="28.4" style="52" customWidth="1"/>
    <col min="5123" max="5376" width="8.9" style="52"/>
    <col min="5377" max="5377" width="41.4" style="52" customWidth="1"/>
    <col min="5378" max="5378" width="28.4" style="52" customWidth="1"/>
    <col min="5379" max="5632" width="8.9" style="52"/>
    <col min="5633" max="5633" width="41.4" style="52" customWidth="1"/>
    <col min="5634" max="5634" width="28.4" style="52" customWidth="1"/>
    <col min="5635" max="5888" width="8.9" style="52"/>
    <col min="5889" max="5889" width="41.4" style="52" customWidth="1"/>
    <col min="5890" max="5890" width="28.4" style="52" customWidth="1"/>
    <col min="5891" max="6144" width="8.9" style="52"/>
    <col min="6145" max="6145" width="41.4" style="52" customWidth="1"/>
    <col min="6146" max="6146" width="28.4" style="52" customWidth="1"/>
    <col min="6147" max="6400" width="8.9" style="52"/>
    <col min="6401" max="6401" width="41.4" style="52" customWidth="1"/>
    <col min="6402" max="6402" width="28.4" style="52" customWidth="1"/>
    <col min="6403" max="6656" width="8.9" style="52"/>
    <col min="6657" max="6657" width="41.4" style="52" customWidth="1"/>
    <col min="6658" max="6658" width="28.4" style="52" customWidth="1"/>
    <col min="6659" max="6912" width="8.9" style="52"/>
    <col min="6913" max="6913" width="41.4" style="52" customWidth="1"/>
    <col min="6914" max="6914" width="28.4" style="52" customWidth="1"/>
    <col min="6915" max="7168" width="8.9" style="52"/>
    <col min="7169" max="7169" width="41.4" style="52" customWidth="1"/>
    <col min="7170" max="7170" width="28.4" style="52" customWidth="1"/>
    <col min="7171" max="7424" width="8.9" style="52"/>
    <col min="7425" max="7425" width="41.4" style="52" customWidth="1"/>
    <col min="7426" max="7426" width="28.4" style="52" customWidth="1"/>
    <col min="7427" max="7680" width="8.9" style="52"/>
    <col min="7681" max="7681" width="41.4" style="52" customWidth="1"/>
    <col min="7682" max="7682" width="28.4" style="52" customWidth="1"/>
    <col min="7683" max="7936" width="8.9" style="52"/>
    <col min="7937" max="7937" width="41.4" style="52" customWidth="1"/>
    <col min="7938" max="7938" width="28.4" style="52" customWidth="1"/>
    <col min="7939" max="8192" width="8.9" style="52"/>
    <col min="8193" max="8193" width="41.4" style="52" customWidth="1"/>
    <col min="8194" max="8194" width="28.4" style="52" customWidth="1"/>
    <col min="8195" max="8448" width="8.9" style="52"/>
    <col min="8449" max="8449" width="41.4" style="52" customWidth="1"/>
    <col min="8450" max="8450" width="28.4" style="52" customWidth="1"/>
    <col min="8451" max="8704" width="8.9" style="52"/>
    <col min="8705" max="8705" width="41.4" style="52" customWidth="1"/>
    <col min="8706" max="8706" width="28.4" style="52" customWidth="1"/>
    <col min="8707" max="8960" width="8.9" style="52"/>
    <col min="8961" max="8961" width="41.4" style="52" customWidth="1"/>
    <col min="8962" max="8962" width="28.4" style="52" customWidth="1"/>
    <col min="8963" max="9216" width="8.9" style="52"/>
    <col min="9217" max="9217" width="41.4" style="52" customWidth="1"/>
    <col min="9218" max="9218" width="28.4" style="52" customWidth="1"/>
    <col min="9219" max="9472" width="8.9" style="52"/>
    <col min="9473" max="9473" width="41.4" style="52" customWidth="1"/>
    <col min="9474" max="9474" width="28.4" style="52" customWidth="1"/>
    <col min="9475" max="9728" width="8.9" style="52"/>
    <col min="9729" max="9729" width="41.4" style="52" customWidth="1"/>
    <col min="9730" max="9730" width="28.4" style="52" customWidth="1"/>
    <col min="9731" max="9984" width="8.9" style="52"/>
    <col min="9985" max="9985" width="41.4" style="52" customWidth="1"/>
    <col min="9986" max="9986" width="28.4" style="52" customWidth="1"/>
    <col min="9987" max="10240" width="8.9" style="52"/>
    <col min="10241" max="10241" width="41.4" style="52" customWidth="1"/>
    <col min="10242" max="10242" width="28.4" style="52" customWidth="1"/>
    <col min="10243" max="10496" width="8.9" style="52"/>
    <col min="10497" max="10497" width="41.4" style="52" customWidth="1"/>
    <col min="10498" max="10498" width="28.4" style="52" customWidth="1"/>
    <col min="10499" max="10752" width="8.9" style="52"/>
    <col min="10753" max="10753" width="41.4" style="52" customWidth="1"/>
    <col min="10754" max="10754" width="28.4" style="52" customWidth="1"/>
    <col min="10755" max="11008" width="8.9" style="52"/>
    <col min="11009" max="11009" width="41.4" style="52" customWidth="1"/>
    <col min="11010" max="11010" width="28.4" style="52" customWidth="1"/>
    <col min="11011" max="11264" width="8.9" style="52"/>
    <col min="11265" max="11265" width="41.4" style="52" customWidth="1"/>
    <col min="11266" max="11266" width="28.4" style="52" customWidth="1"/>
    <col min="11267" max="11520" width="8.9" style="52"/>
    <col min="11521" max="11521" width="41.4" style="52" customWidth="1"/>
    <col min="11522" max="11522" width="28.4" style="52" customWidth="1"/>
    <col min="11523" max="11776" width="8.9" style="52"/>
    <col min="11777" max="11777" width="41.4" style="52" customWidth="1"/>
    <col min="11778" max="11778" width="28.4" style="52" customWidth="1"/>
    <col min="11779" max="12032" width="8.9" style="52"/>
    <col min="12033" max="12033" width="41.4" style="52" customWidth="1"/>
    <col min="12034" max="12034" width="28.4" style="52" customWidth="1"/>
    <col min="12035" max="12288" width="8.9" style="52"/>
    <col min="12289" max="12289" width="41.4" style="52" customWidth="1"/>
    <col min="12290" max="12290" width="28.4" style="52" customWidth="1"/>
    <col min="12291" max="12544" width="8.9" style="52"/>
    <col min="12545" max="12545" width="41.4" style="52" customWidth="1"/>
    <col min="12546" max="12546" width="28.4" style="52" customWidth="1"/>
    <col min="12547" max="12800" width="8.9" style="52"/>
    <col min="12801" max="12801" width="41.4" style="52" customWidth="1"/>
    <col min="12802" max="12802" width="28.4" style="52" customWidth="1"/>
    <col min="12803" max="13056" width="8.9" style="52"/>
    <col min="13057" max="13057" width="41.4" style="52" customWidth="1"/>
    <col min="13058" max="13058" width="28.4" style="52" customWidth="1"/>
    <col min="13059" max="13312" width="8.9" style="52"/>
    <col min="13313" max="13313" width="41.4" style="52" customWidth="1"/>
    <col min="13314" max="13314" width="28.4" style="52" customWidth="1"/>
    <col min="13315" max="13568" width="8.9" style="52"/>
    <col min="13569" max="13569" width="41.4" style="52" customWidth="1"/>
    <col min="13570" max="13570" width="28.4" style="52" customWidth="1"/>
    <col min="13571" max="13824" width="8.9" style="52"/>
    <col min="13825" max="13825" width="41.4" style="52" customWidth="1"/>
    <col min="13826" max="13826" width="28.4" style="52" customWidth="1"/>
    <col min="13827" max="14080" width="8.9" style="52"/>
    <col min="14081" max="14081" width="41.4" style="52" customWidth="1"/>
    <col min="14082" max="14082" width="28.4" style="52" customWidth="1"/>
    <col min="14083" max="14336" width="8.9" style="52"/>
    <col min="14337" max="14337" width="41.4" style="52" customWidth="1"/>
    <col min="14338" max="14338" width="28.4" style="52" customWidth="1"/>
    <col min="14339" max="14592" width="8.9" style="52"/>
    <col min="14593" max="14593" width="41.4" style="52" customWidth="1"/>
    <col min="14594" max="14594" width="28.4" style="52" customWidth="1"/>
    <col min="14595" max="14848" width="8.9" style="52"/>
    <col min="14849" max="14849" width="41.4" style="52" customWidth="1"/>
    <col min="14850" max="14850" width="28.4" style="52" customWidth="1"/>
    <col min="14851" max="15104" width="8.9" style="52"/>
    <col min="15105" max="15105" width="41.4" style="52" customWidth="1"/>
    <col min="15106" max="15106" width="28.4" style="52" customWidth="1"/>
    <col min="15107" max="15360" width="8.9" style="52"/>
    <col min="15361" max="15361" width="41.4" style="52" customWidth="1"/>
    <col min="15362" max="15362" width="28.4" style="52" customWidth="1"/>
    <col min="15363" max="15616" width="8.9" style="52"/>
    <col min="15617" max="15617" width="41.4" style="52" customWidth="1"/>
    <col min="15618" max="15618" width="28.4" style="52" customWidth="1"/>
    <col min="15619" max="15872" width="8.9" style="52"/>
    <col min="15873" max="15873" width="41.4" style="52" customWidth="1"/>
    <col min="15874" max="15874" width="28.4" style="52" customWidth="1"/>
    <col min="15875" max="16128" width="8.9" style="52"/>
    <col min="16129" max="16129" width="41.4" style="52" customWidth="1"/>
    <col min="16130" max="16130" width="28.4" style="52" customWidth="1"/>
    <col min="16131" max="16384" width="8.9" style="52"/>
  </cols>
  <sheetData>
    <row r="1" spans="1:2" ht="13.5">
      <c r="A1" s="52" t="s">
        <v>1223</v>
      </c>
      <c r="B1" s="52"/>
    </row>
    <row r="2" spans="1:2" ht="25.5">
      <c r="A2" s="53" t="s">
        <v>1224</v>
      </c>
      <c r="B2" s="53"/>
    </row>
    <row r="3" spans="1:2" ht="27" customHeight="1">
      <c r="A3" s="54"/>
      <c r="B3" s="55" t="s">
        <v>2</v>
      </c>
    </row>
    <row r="4" spans="1:2" ht="35.25" customHeight="1">
      <c r="A4" s="56" t="s">
        <v>1225</v>
      </c>
      <c r="B4" s="57" t="s">
        <v>1120</v>
      </c>
    </row>
    <row r="5" spans="1:2" ht="28.5" customHeight="1">
      <c r="A5" s="58" t="s">
        <v>1121</v>
      </c>
      <c r="B5" s="59"/>
    </row>
    <row r="6" spans="1:2" ht="28.5" customHeight="1">
      <c r="A6" s="60" t="s">
        <v>1122</v>
      </c>
      <c r="B6" s="61"/>
    </row>
    <row r="7" spans="1:2" ht="28.5" customHeight="1">
      <c r="A7" s="60" t="s">
        <v>1123</v>
      </c>
      <c r="B7" s="61">
        <v>217771</v>
      </c>
    </row>
    <row r="8" spans="1:2" ht="28.5" customHeight="1">
      <c r="A8" s="60" t="s">
        <v>1124</v>
      </c>
      <c r="B8" s="62"/>
    </row>
    <row r="9" spans="1:2" ht="28.5" customHeight="1">
      <c r="A9" s="60" t="s">
        <v>1125</v>
      </c>
      <c r="B9" s="62"/>
    </row>
    <row r="10" spans="1:2" ht="28.5" customHeight="1">
      <c r="A10" s="60" t="s">
        <v>1126</v>
      </c>
      <c r="B10" s="62">
        <v>184148</v>
      </c>
    </row>
    <row r="11" spans="1:2" ht="28.5" customHeight="1">
      <c r="A11" s="60"/>
      <c r="B11" s="62"/>
    </row>
    <row r="12" spans="1:2" ht="28.5" customHeight="1">
      <c r="A12" s="63" t="s">
        <v>20</v>
      </c>
      <c r="B12" s="62"/>
    </row>
    <row r="13" spans="1:2" ht="28.5" customHeight="1">
      <c r="A13" s="63"/>
      <c r="B13" s="62"/>
    </row>
    <row r="14" spans="1:2" ht="28.5" customHeight="1">
      <c r="A14" s="63"/>
      <c r="B14" s="62"/>
    </row>
    <row r="15" spans="1:2" ht="28.5" customHeight="1">
      <c r="A15" s="64"/>
      <c r="B15" s="62"/>
    </row>
    <row r="16" spans="1:2" ht="28.5" customHeight="1">
      <c r="A16" s="64"/>
      <c r="B16" s="62"/>
    </row>
    <row r="17" spans="1:2" ht="28.5" customHeight="1">
      <c r="A17" s="64"/>
      <c r="B17" s="62"/>
    </row>
    <row r="18" spans="1:2" ht="28.5" customHeight="1">
      <c r="A18" s="65"/>
      <c r="B18" s="66"/>
    </row>
  </sheetData>
  <mergeCells count="1">
    <mergeCell ref="A2:B2"/>
  </mergeCells>
  <printOptions horizontalCentered="1"/>
  <pageMargins left="0.748031496062992" right="0.748031496062992" top="0.984251968503937" bottom="0.984251968503937" header="0.511811023622047" footer="0.511811023622047"/>
  <pageSetup orientation="portrait" paperSize="9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693d0d98-d286-4a37-b9b8-4a7a1c0f27ee}">
  <sheetPr>
    <tabColor indexed="16"/>
  </sheetPr>
  <dimension ref="A1:B35"/>
  <sheetViews>
    <sheetView showZeros="0" workbookViewId="0" topLeftCell="A1">
      <pane xSplit="1" ySplit="4" topLeftCell="B8" activePane="bottomRight" state="frozen"/>
      <selection pane="topLeft" activeCell="A1" sqref="A1"/>
      <selection pane="bottomLeft" activeCell="A1" sqref="A1"/>
      <selection pane="topRight" activeCell="A1" sqref="A1"/>
      <selection pane="bottomRight" activeCell="F32" sqref="F32"/>
    </sheetView>
  </sheetViews>
  <sheetFormatPr defaultColWidth="9" defaultRowHeight="13.5" customHeight="1" outlineLevelCol="1"/>
  <cols>
    <col min="1" max="1" width="45.4" style="18" customWidth="1"/>
    <col min="2" max="2" width="25.4" style="46" customWidth="1"/>
    <col min="3" max="256" width="9" style="18"/>
    <col min="257" max="257" width="45.4" style="18" customWidth="1"/>
    <col min="258" max="258" width="25.4" style="18" customWidth="1"/>
    <col min="259" max="512" width="9" style="18"/>
    <col min="513" max="513" width="45.4" style="18" customWidth="1"/>
    <col min="514" max="514" width="25.4" style="18" customWidth="1"/>
    <col min="515" max="768" width="9" style="18"/>
    <col min="769" max="769" width="45.4" style="18" customWidth="1"/>
    <col min="770" max="770" width="25.4" style="18" customWidth="1"/>
    <col min="771" max="1024" width="9" style="18"/>
    <col min="1025" max="1025" width="45.4" style="18" customWidth="1"/>
    <col min="1026" max="1026" width="25.4" style="18" customWidth="1"/>
    <col min="1027" max="1280" width="9" style="18"/>
    <col min="1281" max="1281" width="45.4" style="18" customWidth="1"/>
    <col min="1282" max="1282" width="25.4" style="18" customWidth="1"/>
    <col min="1283" max="1536" width="9" style="18"/>
    <col min="1537" max="1537" width="45.4" style="18" customWidth="1"/>
    <col min="1538" max="1538" width="25.4" style="18" customWidth="1"/>
    <col min="1539" max="1792" width="9" style="18"/>
    <col min="1793" max="1793" width="45.4" style="18" customWidth="1"/>
    <col min="1794" max="1794" width="25.4" style="18" customWidth="1"/>
    <col min="1795" max="2048" width="9" style="18"/>
    <col min="2049" max="2049" width="45.4" style="18" customWidth="1"/>
    <col min="2050" max="2050" width="25.4" style="18" customWidth="1"/>
    <col min="2051" max="2304" width="9" style="18"/>
    <col min="2305" max="2305" width="45.4" style="18" customWidth="1"/>
    <col min="2306" max="2306" width="25.4" style="18" customWidth="1"/>
    <col min="2307" max="2560" width="9" style="18"/>
    <col min="2561" max="2561" width="45.4" style="18" customWidth="1"/>
    <col min="2562" max="2562" width="25.4" style="18" customWidth="1"/>
    <col min="2563" max="2816" width="9" style="18"/>
    <col min="2817" max="2817" width="45.4" style="18" customWidth="1"/>
    <col min="2818" max="2818" width="25.4" style="18" customWidth="1"/>
    <col min="2819" max="3072" width="9" style="18"/>
    <col min="3073" max="3073" width="45.4" style="18" customWidth="1"/>
    <col min="3074" max="3074" width="25.4" style="18" customWidth="1"/>
    <col min="3075" max="3328" width="9" style="18"/>
    <col min="3329" max="3329" width="45.4" style="18" customWidth="1"/>
    <col min="3330" max="3330" width="25.4" style="18" customWidth="1"/>
    <col min="3331" max="3584" width="9" style="18"/>
    <col min="3585" max="3585" width="45.4" style="18" customWidth="1"/>
    <col min="3586" max="3586" width="25.4" style="18" customWidth="1"/>
    <col min="3587" max="3840" width="9" style="18"/>
    <col min="3841" max="3841" width="45.4" style="18" customWidth="1"/>
    <col min="3842" max="3842" width="25.4" style="18" customWidth="1"/>
    <col min="3843" max="4096" width="9" style="18"/>
    <col min="4097" max="4097" width="45.4" style="18" customWidth="1"/>
    <col min="4098" max="4098" width="25.4" style="18" customWidth="1"/>
    <col min="4099" max="4352" width="9" style="18"/>
    <col min="4353" max="4353" width="45.4" style="18" customWidth="1"/>
    <col min="4354" max="4354" width="25.4" style="18" customWidth="1"/>
    <col min="4355" max="4608" width="9" style="18"/>
    <col min="4609" max="4609" width="45.4" style="18" customWidth="1"/>
    <col min="4610" max="4610" width="25.4" style="18" customWidth="1"/>
    <col min="4611" max="4864" width="9" style="18"/>
    <col min="4865" max="4865" width="45.4" style="18" customWidth="1"/>
    <col min="4866" max="4866" width="25.4" style="18" customWidth="1"/>
    <col min="4867" max="5120" width="9" style="18"/>
    <col min="5121" max="5121" width="45.4" style="18" customWidth="1"/>
    <col min="5122" max="5122" width="25.4" style="18" customWidth="1"/>
    <col min="5123" max="5376" width="9" style="18"/>
    <col min="5377" max="5377" width="45.4" style="18" customWidth="1"/>
    <col min="5378" max="5378" width="25.4" style="18" customWidth="1"/>
    <col min="5379" max="5632" width="9" style="18"/>
    <col min="5633" max="5633" width="45.4" style="18" customWidth="1"/>
    <col min="5634" max="5634" width="25.4" style="18" customWidth="1"/>
    <col min="5635" max="5888" width="9" style="18"/>
    <col min="5889" max="5889" width="45.4" style="18" customWidth="1"/>
    <col min="5890" max="5890" width="25.4" style="18" customWidth="1"/>
    <col min="5891" max="6144" width="9" style="18"/>
    <col min="6145" max="6145" width="45.4" style="18" customWidth="1"/>
    <col min="6146" max="6146" width="25.4" style="18" customWidth="1"/>
    <col min="6147" max="6400" width="9" style="18"/>
    <col min="6401" max="6401" width="45.4" style="18" customWidth="1"/>
    <col min="6402" max="6402" width="25.4" style="18" customWidth="1"/>
    <col min="6403" max="6656" width="9" style="18"/>
    <col min="6657" max="6657" width="45.4" style="18" customWidth="1"/>
    <col min="6658" max="6658" width="25.4" style="18" customWidth="1"/>
    <col min="6659" max="6912" width="9" style="18"/>
    <col min="6913" max="6913" width="45.4" style="18" customWidth="1"/>
    <col min="6914" max="6914" width="25.4" style="18" customWidth="1"/>
    <col min="6915" max="7168" width="9" style="18"/>
    <col min="7169" max="7169" width="45.4" style="18" customWidth="1"/>
    <col min="7170" max="7170" width="25.4" style="18" customWidth="1"/>
    <col min="7171" max="7424" width="9" style="18"/>
    <col min="7425" max="7425" width="45.4" style="18" customWidth="1"/>
    <col min="7426" max="7426" width="25.4" style="18" customWidth="1"/>
    <col min="7427" max="7680" width="9" style="18"/>
    <col min="7681" max="7681" width="45.4" style="18" customWidth="1"/>
    <col min="7682" max="7682" width="25.4" style="18" customWidth="1"/>
    <col min="7683" max="7936" width="9" style="18"/>
    <col min="7937" max="7937" width="45.4" style="18" customWidth="1"/>
    <col min="7938" max="7938" width="25.4" style="18" customWidth="1"/>
    <col min="7939" max="8192" width="9" style="18"/>
    <col min="8193" max="8193" width="45.4" style="18" customWidth="1"/>
    <col min="8194" max="8194" width="25.4" style="18" customWidth="1"/>
    <col min="8195" max="8448" width="9" style="18"/>
    <col min="8449" max="8449" width="45.4" style="18" customWidth="1"/>
    <col min="8450" max="8450" width="25.4" style="18" customWidth="1"/>
    <col min="8451" max="8704" width="9" style="18"/>
    <col min="8705" max="8705" width="45.4" style="18" customWidth="1"/>
    <col min="8706" max="8706" width="25.4" style="18" customWidth="1"/>
    <col min="8707" max="8960" width="9" style="18"/>
    <col min="8961" max="8961" width="45.4" style="18" customWidth="1"/>
    <col min="8962" max="8962" width="25.4" style="18" customWidth="1"/>
    <col min="8963" max="9216" width="9" style="18"/>
    <col min="9217" max="9217" width="45.4" style="18" customWidth="1"/>
    <col min="9218" max="9218" width="25.4" style="18" customWidth="1"/>
    <col min="9219" max="9472" width="9" style="18"/>
    <col min="9473" max="9473" width="45.4" style="18" customWidth="1"/>
    <col min="9474" max="9474" width="25.4" style="18" customWidth="1"/>
    <col min="9475" max="9728" width="9" style="18"/>
    <col min="9729" max="9729" width="45.4" style="18" customWidth="1"/>
    <col min="9730" max="9730" width="25.4" style="18" customWidth="1"/>
    <col min="9731" max="9984" width="9" style="18"/>
    <col min="9985" max="9985" width="45.4" style="18" customWidth="1"/>
    <col min="9986" max="9986" width="25.4" style="18" customWidth="1"/>
    <col min="9987" max="10240" width="9" style="18"/>
    <col min="10241" max="10241" width="45.4" style="18" customWidth="1"/>
    <col min="10242" max="10242" width="25.4" style="18" customWidth="1"/>
    <col min="10243" max="10496" width="9" style="18"/>
    <col min="10497" max="10497" width="45.4" style="18" customWidth="1"/>
    <col min="10498" max="10498" width="25.4" style="18" customWidth="1"/>
    <col min="10499" max="10752" width="9" style="18"/>
    <col min="10753" max="10753" width="45.4" style="18" customWidth="1"/>
    <col min="10754" max="10754" width="25.4" style="18" customWidth="1"/>
    <col min="10755" max="11008" width="9" style="18"/>
    <col min="11009" max="11009" width="45.4" style="18" customWidth="1"/>
    <col min="11010" max="11010" width="25.4" style="18" customWidth="1"/>
    <col min="11011" max="11264" width="9" style="18"/>
    <col min="11265" max="11265" width="45.4" style="18" customWidth="1"/>
    <col min="11266" max="11266" width="25.4" style="18" customWidth="1"/>
    <col min="11267" max="11520" width="9" style="18"/>
    <col min="11521" max="11521" width="45.4" style="18" customWidth="1"/>
    <col min="11522" max="11522" width="25.4" style="18" customWidth="1"/>
    <col min="11523" max="11776" width="9" style="18"/>
    <col min="11777" max="11777" width="45.4" style="18" customWidth="1"/>
    <col min="11778" max="11778" width="25.4" style="18" customWidth="1"/>
    <col min="11779" max="12032" width="9" style="18"/>
    <col min="12033" max="12033" width="45.4" style="18" customWidth="1"/>
    <col min="12034" max="12034" width="25.4" style="18" customWidth="1"/>
    <col min="12035" max="12288" width="9" style="18"/>
    <col min="12289" max="12289" width="45.4" style="18" customWidth="1"/>
    <col min="12290" max="12290" width="25.4" style="18" customWidth="1"/>
    <col min="12291" max="12544" width="9" style="18"/>
    <col min="12545" max="12545" width="45.4" style="18" customWidth="1"/>
    <col min="12546" max="12546" width="25.4" style="18" customWidth="1"/>
    <col min="12547" max="12800" width="9" style="18"/>
    <col min="12801" max="12801" width="45.4" style="18" customWidth="1"/>
    <col min="12802" max="12802" width="25.4" style="18" customWidth="1"/>
    <col min="12803" max="13056" width="9" style="18"/>
    <col min="13057" max="13057" width="45.4" style="18" customWidth="1"/>
    <col min="13058" max="13058" width="25.4" style="18" customWidth="1"/>
    <col min="13059" max="13312" width="9" style="18"/>
    <col min="13313" max="13313" width="45.4" style="18" customWidth="1"/>
    <col min="13314" max="13314" width="25.4" style="18" customWidth="1"/>
    <col min="13315" max="13568" width="9" style="18"/>
    <col min="13569" max="13569" width="45.4" style="18" customWidth="1"/>
    <col min="13570" max="13570" width="25.4" style="18" customWidth="1"/>
    <col min="13571" max="13824" width="9" style="18"/>
    <col min="13825" max="13825" width="45.4" style="18" customWidth="1"/>
    <col min="13826" max="13826" width="25.4" style="18" customWidth="1"/>
    <col min="13827" max="14080" width="9" style="18"/>
    <col min="14081" max="14081" width="45.4" style="18" customWidth="1"/>
    <col min="14082" max="14082" width="25.4" style="18" customWidth="1"/>
    <col min="14083" max="14336" width="9" style="18"/>
    <col min="14337" max="14337" width="45.4" style="18" customWidth="1"/>
    <col min="14338" max="14338" width="25.4" style="18" customWidth="1"/>
    <col min="14339" max="14592" width="9" style="18"/>
    <col min="14593" max="14593" width="45.4" style="18" customWidth="1"/>
    <col min="14594" max="14594" width="25.4" style="18" customWidth="1"/>
    <col min="14595" max="14848" width="9" style="18"/>
    <col min="14849" max="14849" width="45.4" style="18" customWidth="1"/>
    <col min="14850" max="14850" width="25.4" style="18" customWidth="1"/>
    <col min="14851" max="15104" width="9" style="18"/>
    <col min="15105" max="15105" width="45.4" style="18" customWidth="1"/>
    <col min="15106" max="15106" width="25.4" style="18" customWidth="1"/>
    <col min="15107" max="15360" width="9" style="18"/>
    <col min="15361" max="15361" width="45.4" style="18" customWidth="1"/>
    <col min="15362" max="15362" width="25.4" style="18" customWidth="1"/>
    <col min="15363" max="15616" width="9" style="18"/>
    <col min="15617" max="15617" width="45.4" style="18" customWidth="1"/>
    <col min="15618" max="15618" width="25.4" style="18" customWidth="1"/>
    <col min="15619" max="15872" width="9" style="18"/>
    <col min="15873" max="15873" width="45.4" style="18" customWidth="1"/>
    <col min="15874" max="15874" width="25.4" style="18" customWidth="1"/>
    <col min="15875" max="16128" width="9" style="18"/>
    <col min="16129" max="16129" width="45.4" style="18" customWidth="1"/>
    <col min="16130" max="16130" width="25.4" style="18" customWidth="1"/>
    <col min="16131" max="16384" width="9" style="18"/>
  </cols>
  <sheetData>
    <row r="1" spans="1:2" ht="27" customHeight="1">
      <c r="A1" s="18" t="s">
        <v>1226</v>
      </c>
      <c r="B1" s="46"/>
    </row>
    <row r="2" spans="1:2" ht="28.5" customHeight="1">
      <c r="A2" s="19" t="s">
        <v>1227</v>
      </c>
      <c r="B2" s="19"/>
    </row>
    <row r="3" spans="1:2" ht="27.75" customHeight="1">
      <c r="A3" s="18"/>
      <c r="B3" s="47" t="s">
        <v>2</v>
      </c>
    </row>
    <row r="4" spans="1:2" s="17" customFormat="1" ht="22.5" customHeight="1">
      <c r="A4" s="21" t="s">
        <v>1143</v>
      </c>
      <c r="B4" s="22" t="s">
        <v>4</v>
      </c>
    </row>
    <row r="5" spans="1:2" ht="18.75" customHeight="1">
      <c r="A5" s="40" t="s">
        <v>1228</v>
      </c>
      <c r="B5" s="48"/>
    </row>
    <row r="6" spans="1:2" ht="18.75" customHeight="1">
      <c r="A6" s="25" t="s">
        <v>1229</v>
      </c>
      <c r="B6" s="48"/>
    </row>
    <row r="7" spans="1:2" ht="18.75" customHeight="1">
      <c r="A7" s="27" t="s">
        <v>1230</v>
      </c>
      <c r="B7" s="48"/>
    </row>
    <row r="8" spans="1:2" ht="18.75" customHeight="1">
      <c r="A8" s="27" t="s">
        <v>1231</v>
      </c>
      <c r="B8" s="48"/>
    </row>
    <row r="9" spans="1:2" ht="18.75" customHeight="1">
      <c r="A9" s="27" t="s">
        <v>1232</v>
      </c>
      <c r="B9" s="48"/>
    </row>
    <row r="10" spans="1:2" ht="18.75" customHeight="1">
      <c r="A10" s="27" t="s">
        <v>1233</v>
      </c>
      <c r="B10" s="48"/>
    </row>
    <row r="11" spans="1:2" ht="18.75" customHeight="1">
      <c r="A11" s="43" t="s">
        <v>20</v>
      </c>
      <c r="B11" s="48"/>
    </row>
    <row r="12" spans="1:2" ht="18.75" customHeight="1">
      <c r="A12" s="40" t="s">
        <v>1234</v>
      </c>
      <c r="B12" s="48"/>
    </row>
    <row r="13" spans="1:2" ht="18.75" customHeight="1">
      <c r="A13" s="27" t="s">
        <v>1235</v>
      </c>
      <c r="B13" s="48"/>
    </row>
    <row r="14" spans="1:2" ht="18.75" customHeight="1">
      <c r="A14" s="27" t="s">
        <v>1236</v>
      </c>
      <c r="B14" s="48"/>
    </row>
    <row r="15" spans="1:2" ht="18.75" customHeight="1">
      <c r="A15" s="25" t="s">
        <v>1237</v>
      </c>
      <c r="B15" s="48">
        <v>500</v>
      </c>
    </row>
    <row r="16" spans="1:2" ht="18.75" customHeight="1">
      <c r="A16" s="40" t="s">
        <v>1238</v>
      </c>
      <c r="B16" s="48"/>
    </row>
    <row r="17" spans="1:2" ht="18.75" customHeight="1">
      <c r="A17" s="25" t="s">
        <v>1239</v>
      </c>
      <c r="B17" s="48"/>
    </row>
    <row r="18" spans="1:2" ht="18.75" customHeight="1">
      <c r="A18" s="25" t="s">
        <v>1240</v>
      </c>
      <c r="B18" s="48"/>
    </row>
    <row r="19" spans="1:2" ht="18.75" customHeight="1">
      <c r="A19" s="25" t="s">
        <v>1241</v>
      </c>
      <c r="B19" s="48">
        <v>500</v>
      </c>
    </row>
    <row r="20" spans="1:2" ht="18.75" customHeight="1">
      <c r="A20" s="25"/>
      <c r="B20" s="48"/>
    </row>
    <row r="21" spans="1:2" ht="18.75" customHeight="1">
      <c r="A21" s="30"/>
      <c r="B21" s="48"/>
    </row>
    <row r="22" spans="1:2" ht="18.75" customHeight="1">
      <c r="A22" s="25"/>
      <c r="B22" s="48"/>
    </row>
    <row r="23" spans="1:2" ht="18.75" customHeight="1">
      <c r="A23" s="27"/>
      <c r="B23" s="48"/>
    </row>
    <row r="24" spans="1:2" ht="18.75" customHeight="1">
      <c r="A24" s="25"/>
      <c r="B24" s="48"/>
    </row>
    <row r="25" spans="1:2" ht="18.75" customHeight="1">
      <c r="A25" s="30"/>
      <c r="B25" s="48"/>
    </row>
    <row r="26" spans="1:2" ht="18.75" customHeight="1">
      <c r="A26" s="30"/>
      <c r="B26" s="48"/>
    </row>
    <row r="27" spans="1:2" ht="18.75" customHeight="1">
      <c r="A27" s="31"/>
      <c r="B27" s="48"/>
    </row>
    <row r="28" spans="1:2" ht="18.75" customHeight="1">
      <c r="A28" s="30"/>
      <c r="B28" s="48"/>
    </row>
    <row r="29" spans="1:2" ht="18.75" customHeight="1">
      <c r="A29" s="32" t="s">
        <v>1134</v>
      </c>
      <c r="B29" s="49">
        <v>1000</v>
      </c>
    </row>
    <row r="30" spans="1:2" ht="18.75" customHeight="1">
      <c r="A30" s="33" t="s">
        <v>1135</v>
      </c>
      <c r="B30" s="50"/>
    </row>
    <row r="31" spans="1:2" ht="18.75" customHeight="1">
      <c r="A31" s="43" t="s">
        <v>20</v>
      </c>
      <c r="B31" s="48"/>
    </row>
    <row r="32" spans="1:2" ht="18.75" customHeight="1">
      <c r="A32" s="31"/>
      <c r="B32" s="48"/>
    </row>
    <row r="33" spans="1:2" ht="18.75" customHeight="1">
      <c r="A33" s="31"/>
      <c r="B33" s="48"/>
    </row>
    <row r="34" spans="1:2" ht="18.75" customHeight="1">
      <c r="A34" s="31"/>
      <c r="B34" s="48"/>
    </row>
    <row r="35" spans="1:2" ht="18.75" customHeight="1">
      <c r="A35" s="36" t="s">
        <v>1140</v>
      </c>
      <c r="B35" s="51">
        <v>1000</v>
      </c>
    </row>
  </sheetData>
  <mergeCells count="1">
    <mergeCell ref="A2:B2"/>
  </mergeCells>
  <printOptions horizontalCentered="1"/>
  <pageMargins left="0.49" right="0.37" top="0.748031496062992" bottom="0.748031496062992" header="0.31496062992126" footer="0.31496062992126"/>
  <pageSetup firstPageNumber="-4105" useFirstPageNumber="1" fitToHeight="0" fitToWidth="0" orientation="portrait" paperSize="9" scale="9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867292bb-1664-40f2-8d49-cf3ddb9738cd}">
  <sheetPr>
    <tabColor indexed="16"/>
  </sheetPr>
  <dimension ref="A1:B36"/>
  <sheetViews>
    <sheetView showZeros="0" workbookViewId="0" topLeftCell="A1">
      <pane xSplit="1" ySplit="4" topLeftCell="B8" activePane="bottomRight" state="frozen"/>
      <selection pane="topLeft" activeCell="A1" sqref="A1"/>
      <selection pane="bottomLeft" activeCell="A1" sqref="A1"/>
      <selection pane="topRight" activeCell="A1" sqref="A1"/>
      <selection pane="bottomRight" activeCell="J25" sqref="J25"/>
    </sheetView>
  </sheetViews>
  <sheetFormatPr defaultColWidth="9" defaultRowHeight="13.5" customHeight="1" outlineLevelCol="1"/>
  <cols>
    <col min="1" max="1" width="48.6" style="18" customWidth="1"/>
    <col min="2" max="2" width="22" style="18" customWidth="1"/>
    <col min="3" max="256" width="9" style="18"/>
    <col min="257" max="257" width="48.6" style="18" customWidth="1"/>
    <col min="258" max="258" width="22" style="18" customWidth="1"/>
    <col min="259" max="512" width="9" style="18"/>
    <col min="513" max="513" width="48.6" style="18" customWidth="1"/>
    <col min="514" max="514" width="22" style="18" customWidth="1"/>
    <col min="515" max="768" width="9" style="18"/>
    <col min="769" max="769" width="48.6" style="18" customWidth="1"/>
    <col min="770" max="770" width="22" style="18" customWidth="1"/>
    <col min="771" max="1024" width="9" style="18"/>
    <col min="1025" max="1025" width="48.6" style="18" customWidth="1"/>
    <col min="1026" max="1026" width="22" style="18" customWidth="1"/>
    <col min="1027" max="1280" width="9" style="18"/>
    <col min="1281" max="1281" width="48.6" style="18" customWidth="1"/>
    <col min="1282" max="1282" width="22" style="18" customWidth="1"/>
    <col min="1283" max="1536" width="9" style="18"/>
    <col min="1537" max="1537" width="48.6" style="18" customWidth="1"/>
    <col min="1538" max="1538" width="22" style="18" customWidth="1"/>
    <col min="1539" max="1792" width="9" style="18"/>
    <col min="1793" max="1793" width="48.6" style="18" customWidth="1"/>
    <col min="1794" max="1794" width="22" style="18" customWidth="1"/>
    <col min="1795" max="2048" width="9" style="18"/>
    <col min="2049" max="2049" width="48.6" style="18" customWidth="1"/>
    <col min="2050" max="2050" width="22" style="18" customWidth="1"/>
    <col min="2051" max="2304" width="9" style="18"/>
    <col min="2305" max="2305" width="48.6" style="18" customWidth="1"/>
    <col min="2306" max="2306" width="22" style="18" customWidth="1"/>
    <col min="2307" max="2560" width="9" style="18"/>
    <col min="2561" max="2561" width="48.6" style="18" customWidth="1"/>
    <col min="2562" max="2562" width="22" style="18" customWidth="1"/>
    <col min="2563" max="2816" width="9" style="18"/>
    <col min="2817" max="2817" width="48.6" style="18" customWidth="1"/>
    <col min="2818" max="2818" width="22" style="18" customWidth="1"/>
    <col min="2819" max="3072" width="9" style="18"/>
    <col min="3073" max="3073" width="48.6" style="18" customWidth="1"/>
    <col min="3074" max="3074" width="22" style="18" customWidth="1"/>
    <col min="3075" max="3328" width="9" style="18"/>
    <col min="3329" max="3329" width="48.6" style="18" customWidth="1"/>
    <col min="3330" max="3330" width="22" style="18" customWidth="1"/>
    <col min="3331" max="3584" width="9" style="18"/>
    <col min="3585" max="3585" width="48.6" style="18" customWidth="1"/>
    <col min="3586" max="3586" width="22" style="18" customWidth="1"/>
    <col min="3587" max="3840" width="9" style="18"/>
    <col min="3841" max="3841" width="48.6" style="18" customWidth="1"/>
    <col min="3842" max="3842" width="22" style="18" customWidth="1"/>
    <col min="3843" max="4096" width="9" style="18"/>
    <col min="4097" max="4097" width="48.6" style="18" customWidth="1"/>
    <col min="4098" max="4098" width="22" style="18" customWidth="1"/>
    <col min="4099" max="4352" width="9" style="18"/>
    <col min="4353" max="4353" width="48.6" style="18" customWidth="1"/>
    <col min="4354" max="4354" width="22" style="18" customWidth="1"/>
    <col min="4355" max="4608" width="9" style="18"/>
    <col min="4609" max="4609" width="48.6" style="18" customWidth="1"/>
    <col min="4610" max="4610" width="22" style="18" customWidth="1"/>
    <col min="4611" max="4864" width="9" style="18"/>
    <col min="4865" max="4865" width="48.6" style="18" customWidth="1"/>
    <col min="4866" max="4866" width="22" style="18" customWidth="1"/>
    <col min="4867" max="5120" width="9" style="18"/>
    <col min="5121" max="5121" width="48.6" style="18" customWidth="1"/>
    <col min="5122" max="5122" width="22" style="18" customWidth="1"/>
    <col min="5123" max="5376" width="9" style="18"/>
    <col min="5377" max="5377" width="48.6" style="18" customWidth="1"/>
    <col min="5378" max="5378" width="22" style="18" customWidth="1"/>
    <col min="5379" max="5632" width="9" style="18"/>
    <col min="5633" max="5633" width="48.6" style="18" customWidth="1"/>
    <col min="5634" max="5634" width="22" style="18" customWidth="1"/>
    <col min="5635" max="5888" width="9" style="18"/>
    <col min="5889" max="5889" width="48.6" style="18" customWidth="1"/>
    <col min="5890" max="5890" width="22" style="18" customWidth="1"/>
    <col min="5891" max="6144" width="9" style="18"/>
    <col min="6145" max="6145" width="48.6" style="18" customWidth="1"/>
    <col min="6146" max="6146" width="22" style="18" customWidth="1"/>
    <col min="6147" max="6400" width="9" style="18"/>
    <col min="6401" max="6401" width="48.6" style="18" customWidth="1"/>
    <col min="6402" max="6402" width="22" style="18" customWidth="1"/>
    <col min="6403" max="6656" width="9" style="18"/>
    <col min="6657" max="6657" width="48.6" style="18" customWidth="1"/>
    <col min="6658" max="6658" width="22" style="18" customWidth="1"/>
    <col min="6659" max="6912" width="9" style="18"/>
    <col min="6913" max="6913" width="48.6" style="18" customWidth="1"/>
    <col min="6914" max="6914" width="22" style="18" customWidth="1"/>
    <col min="6915" max="7168" width="9" style="18"/>
    <col min="7169" max="7169" width="48.6" style="18" customWidth="1"/>
    <col min="7170" max="7170" width="22" style="18" customWidth="1"/>
    <col min="7171" max="7424" width="9" style="18"/>
    <col min="7425" max="7425" width="48.6" style="18" customWidth="1"/>
    <col min="7426" max="7426" width="22" style="18" customWidth="1"/>
    <col min="7427" max="7680" width="9" style="18"/>
    <col min="7681" max="7681" width="48.6" style="18" customWidth="1"/>
    <col min="7682" max="7682" width="22" style="18" customWidth="1"/>
    <col min="7683" max="7936" width="9" style="18"/>
    <col min="7937" max="7937" width="48.6" style="18" customWidth="1"/>
    <col min="7938" max="7938" width="22" style="18" customWidth="1"/>
    <col min="7939" max="8192" width="9" style="18"/>
    <col min="8193" max="8193" width="48.6" style="18" customWidth="1"/>
    <col min="8194" max="8194" width="22" style="18" customWidth="1"/>
    <col min="8195" max="8448" width="9" style="18"/>
    <col min="8449" max="8449" width="48.6" style="18" customWidth="1"/>
    <col min="8450" max="8450" width="22" style="18" customWidth="1"/>
    <col min="8451" max="8704" width="9" style="18"/>
    <col min="8705" max="8705" width="48.6" style="18" customWidth="1"/>
    <col min="8706" max="8706" width="22" style="18" customWidth="1"/>
    <col min="8707" max="8960" width="9" style="18"/>
    <col min="8961" max="8961" width="48.6" style="18" customWidth="1"/>
    <col min="8962" max="8962" width="22" style="18" customWidth="1"/>
    <col min="8963" max="9216" width="9" style="18"/>
    <col min="9217" max="9217" width="48.6" style="18" customWidth="1"/>
    <col min="9218" max="9218" width="22" style="18" customWidth="1"/>
    <col min="9219" max="9472" width="9" style="18"/>
    <col min="9473" max="9473" width="48.6" style="18" customWidth="1"/>
    <col min="9474" max="9474" width="22" style="18" customWidth="1"/>
    <col min="9475" max="9728" width="9" style="18"/>
    <col min="9729" max="9729" width="48.6" style="18" customWidth="1"/>
    <col min="9730" max="9730" width="22" style="18" customWidth="1"/>
    <col min="9731" max="9984" width="9" style="18"/>
    <col min="9985" max="9985" width="48.6" style="18" customWidth="1"/>
    <col min="9986" max="9986" width="22" style="18" customWidth="1"/>
    <col min="9987" max="10240" width="9" style="18"/>
    <col min="10241" max="10241" width="48.6" style="18" customWidth="1"/>
    <col min="10242" max="10242" width="22" style="18" customWidth="1"/>
    <col min="10243" max="10496" width="9" style="18"/>
    <col min="10497" max="10497" width="48.6" style="18" customWidth="1"/>
    <col min="10498" max="10498" width="22" style="18" customWidth="1"/>
    <col min="10499" max="10752" width="9" style="18"/>
    <col min="10753" max="10753" width="48.6" style="18" customWidth="1"/>
    <col min="10754" max="10754" width="22" style="18" customWidth="1"/>
    <col min="10755" max="11008" width="9" style="18"/>
    <col min="11009" max="11009" width="48.6" style="18" customWidth="1"/>
    <col min="11010" max="11010" width="22" style="18" customWidth="1"/>
    <col min="11011" max="11264" width="9" style="18"/>
    <col min="11265" max="11265" width="48.6" style="18" customWidth="1"/>
    <col min="11266" max="11266" width="22" style="18" customWidth="1"/>
    <col min="11267" max="11520" width="9" style="18"/>
    <col min="11521" max="11521" width="48.6" style="18" customWidth="1"/>
    <col min="11522" max="11522" width="22" style="18" customWidth="1"/>
    <col min="11523" max="11776" width="9" style="18"/>
    <col min="11777" max="11777" width="48.6" style="18" customWidth="1"/>
    <col min="11778" max="11778" width="22" style="18" customWidth="1"/>
    <col min="11779" max="12032" width="9" style="18"/>
    <col min="12033" max="12033" width="48.6" style="18" customWidth="1"/>
    <col min="12034" max="12034" width="22" style="18" customWidth="1"/>
    <col min="12035" max="12288" width="9" style="18"/>
    <col min="12289" max="12289" width="48.6" style="18" customWidth="1"/>
    <col min="12290" max="12290" width="22" style="18" customWidth="1"/>
    <col min="12291" max="12544" width="9" style="18"/>
    <col min="12545" max="12545" width="48.6" style="18" customWidth="1"/>
    <col min="12546" max="12546" width="22" style="18" customWidth="1"/>
    <col min="12547" max="12800" width="9" style="18"/>
    <col min="12801" max="12801" width="48.6" style="18" customWidth="1"/>
    <col min="12802" max="12802" width="22" style="18" customWidth="1"/>
    <col min="12803" max="13056" width="9" style="18"/>
    <col min="13057" max="13057" width="48.6" style="18" customWidth="1"/>
    <col min="13058" max="13058" width="22" style="18" customWidth="1"/>
    <col min="13059" max="13312" width="9" style="18"/>
    <col min="13313" max="13313" width="48.6" style="18" customWidth="1"/>
    <col min="13314" max="13314" width="22" style="18" customWidth="1"/>
    <col min="13315" max="13568" width="9" style="18"/>
    <col min="13569" max="13569" width="48.6" style="18" customWidth="1"/>
    <col min="13570" max="13570" width="22" style="18" customWidth="1"/>
    <col min="13571" max="13824" width="9" style="18"/>
    <col min="13825" max="13825" width="48.6" style="18" customWidth="1"/>
    <col min="13826" max="13826" width="22" style="18" customWidth="1"/>
    <col min="13827" max="14080" width="9" style="18"/>
    <col min="14081" max="14081" width="48.6" style="18" customWidth="1"/>
    <col min="14082" max="14082" width="22" style="18" customWidth="1"/>
    <col min="14083" max="14336" width="9" style="18"/>
    <col min="14337" max="14337" width="48.6" style="18" customWidth="1"/>
    <col min="14338" max="14338" width="22" style="18" customWidth="1"/>
    <col min="14339" max="14592" width="9" style="18"/>
    <col min="14593" max="14593" width="48.6" style="18" customWidth="1"/>
    <col min="14594" max="14594" width="22" style="18" customWidth="1"/>
    <col min="14595" max="14848" width="9" style="18"/>
    <col min="14849" max="14849" width="48.6" style="18" customWidth="1"/>
    <col min="14850" max="14850" width="22" style="18" customWidth="1"/>
    <col min="14851" max="15104" width="9" style="18"/>
    <col min="15105" max="15105" width="48.6" style="18" customWidth="1"/>
    <col min="15106" max="15106" width="22" style="18" customWidth="1"/>
    <col min="15107" max="15360" width="9" style="18"/>
    <col min="15361" max="15361" width="48.6" style="18" customWidth="1"/>
    <col min="15362" max="15362" width="22" style="18" customWidth="1"/>
    <col min="15363" max="15616" width="9" style="18"/>
    <col min="15617" max="15617" width="48.6" style="18" customWidth="1"/>
    <col min="15618" max="15618" width="22" style="18" customWidth="1"/>
    <col min="15619" max="15872" width="9" style="18"/>
    <col min="15873" max="15873" width="48.6" style="18" customWidth="1"/>
    <col min="15874" max="15874" width="22" style="18" customWidth="1"/>
    <col min="15875" max="16128" width="9" style="18"/>
    <col min="16129" max="16129" width="48.6" style="18" customWidth="1"/>
    <col min="16130" max="16130" width="22" style="18" customWidth="1"/>
    <col min="16131" max="16384" width="9" style="18"/>
  </cols>
  <sheetData>
    <row r="1" spans="1:2" ht="18.75" customHeight="1">
      <c r="A1" s="18" t="s">
        <v>1242</v>
      </c>
      <c r="B1" s="18"/>
    </row>
    <row r="2" spans="1:2" ht="33.75" customHeight="1">
      <c r="A2" s="19" t="s">
        <v>1243</v>
      </c>
      <c r="B2" s="19"/>
    </row>
    <row r="3" spans="1:2" ht="27.75" customHeight="1">
      <c r="A3" s="18"/>
      <c r="B3" s="20" t="s">
        <v>2</v>
      </c>
    </row>
    <row r="4" spans="1:2" s="17" customFormat="1" ht="22.5" customHeight="1">
      <c r="A4" s="21" t="s">
        <v>1143</v>
      </c>
      <c r="B4" s="22" t="s">
        <v>4</v>
      </c>
    </row>
    <row r="5" spans="1:2" ht="18.75" customHeight="1">
      <c r="A5" s="40" t="s">
        <v>1244</v>
      </c>
      <c r="B5" s="26"/>
    </row>
    <row r="6" spans="1:2" ht="18.75" customHeight="1">
      <c r="A6" s="25" t="s">
        <v>1245</v>
      </c>
      <c r="B6" s="26"/>
    </row>
    <row r="7" spans="1:2" ht="18.75" customHeight="1">
      <c r="A7" s="27" t="s">
        <v>1246</v>
      </c>
      <c r="B7" s="26"/>
    </row>
    <row r="8" spans="1:2" ht="18.75" customHeight="1">
      <c r="A8" s="40" t="s">
        <v>1247</v>
      </c>
      <c r="B8" s="26"/>
    </row>
    <row r="9" spans="1:2" ht="18.75" customHeight="1">
      <c r="A9" s="25" t="s">
        <v>1248</v>
      </c>
      <c r="B9" s="26"/>
    </row>
    <row r="10" spans="1:2" ht="18.75" customHeight="1">
      <c r="A10" s="27" t="s">
        <v>1249</v>
      </c>
      <c r="B10" s="26"/>
    </row>
    <row r="11" spans="1:2" ht="18.75" customHeight="1">
      <c r="A11" s="27" t="s">
        <v>1250</v>
      </c>
      <c r="B11" s="26"/>
    </row>
    <row r="12" spans="1:2" ht="18.75" customHeight="1">
      <c r="A12" s="27" t="s">
        <v>1251</v>
      </c>
      <c r="B12" s="26"/>
    </row>
    <row r="13" spans="1:2" ht="18.75" customHeight="1">
      <c r="A13" s="27" t="s">
        <v>1252</v>
      </c>
      <c r="B13" s="26"/>
    </row>
    <row r="14" spans="1:2" ht="18.75" customHeight="1">
      <c r="A14" s="41" t="s">
        <v>1253</v>
      </c>
      <c r="B14" s="42">
        <v>1000</v>
      </c>
    </row>
    <row r="15" spans="1:2" ht="18.75" customHeight="1">
      <c r="A15" s="25" t="s">
        <v>1254</v>
      </c>
      <c r="B15" s="26"/>
    </row>
    <row r="16" spans="1:2" ht="18.75" customHeight="1">
      <c r="A16" s="25" t="s">
        <v>1255</v>
      </c>
      <c r="B16" s="26"/>
    </row>
    <row r="17" spans="1:2" ht="18.75" customHeight="1">
      <c r="A17" s="30" t="s">
        <v>1256</v>
      </c>
      <c r="B17" s="26"/>
    </row>
    <row r="18" spans="1:2" ht="18.75" customHeight="1">
      <c r="A18" s="25" t="s">
        <v>1257</v>
      </c>
      <c r="B18" s="26"/>
    </row>
    <row r="19" spans="1:2" ht="18.75" customHeight="1">
      <c r="A19" s="27" t="s">
        <v>1258</v>
      </c>
      <c r="B19" s="26"/>
    </row>
    <row r="20" spans="1:2" ht="18.75" customHeight="1">
      <c r="A20" s="43" t="s">
        <v>20</v>
      </c>
      <c r="B20" s="26"/>
    </row>
    <row r="21" spans="1:2" ht="18.75" customHeight="1">
      <c r="A21" s="25" t="s">
        <v>1259</v>
      </c>
      <c r="B21" s="26"/>
    </row>
    <row r="22" spans="1:2" ht="18.75" customHeight="1">
      <c r="A22" s="25" t="s">
        <v>1260</v>
      </c>
      <c r="B22" s="26"/>
    </row>
    <row r="23" spans="1:2" ht="18.75" customHeight="1">
      <c r="A23" s="25"/>
      <c r="B23" s="26"/>
    </row>
    <row r="24" spans="1:2" ht="18.75" customHeight="1">
      <c r="A24" s="43" t="s">
        <v>20</v>
      </c>
      <c r="B24" s="26"/>
    </row>
    <row r="25" spans="1:2" ht="18.75" customHeight="1">
      <c r="A25" s="25"/>
      <c r="B25" s="26"/>
    </row>
    <row r="26" spans="1:2" ht="18.75" customHeight="1">
      <c r="A26" s="25"/>
      <c r="B26" s="26"/>
    </row>
    <row r="27" spans="1:2" ht="18.75" customHeight="1">
      <c r="A27" s="25"/>
      <c r="B27" s="26"/>
    </row>
    <row r="28" spans="1:2" ht="18.75" customHeight="1">
      <c r="A28" s="31"/>
      <c r="B28" s="26"/>
    </row>
    <row r="29" spans="1:2" ht="18.75" customHeight="1">
      <c r="A29" s="30"/>
      <c r="B29" s="26"/>
    </row>
    <row r="30" spans="1:2" ht="18.75" customHeight="1">
      <c r="A30" s="32" t="s">
        <v>73</v>
      </c>
      <c r="B30" s="24"/>
    </row>
    <row r="31" spans="1:2" ht="18.75" customHeight="1">
      <c r="A31" s="44" t="s">
        <v>1261</v>
      </c>
      <c r="B31" s="34"/>
    </row>
    <row r="32" spans="1:2" ht="18.75" customHeight="1">
      <c r="A32" s="45" t="s">
        <v>1262</v>
      </c>
      <c r="B32" s="26"/>
    </row>
    <row r="33" spans="1:2" ht="18.75" customHeight="1">
      <c r="A33" s="43" t="s">
        <v>20</v>
      </c>
      <c r="B33" s="26"/>
    </row>
    <row r="34" spans="1:2" ht="18.75" customHeight="1">
      <c r="A34" s="31"/>
      <c r="B34" s="26"/>
    </row>
    <row r="35" spans="1:2" ht="18.75" customHeight="1">
      <c r="A35" s="31"/>
      <c r="B35" s="26"/>
    </row>
    <row r="36" spans="1:2" ht="18.75" customHeight="1">
      <c r="A36" s="36" t="s">
        <v>1206</v>
      </c>
      <c r="B36" s="37"/>
    </row>
  </sheetData>
  <mergeCells count="1">
    <mergeCell ref="A2:B2"/>
  </mergeCells>
  <printOptions horizontalCentered="1"/>
  <pageMargins left="0.49" right="0.37" top="0.748031496062992" bottom="0.748031496062992" header="0.31496062992126" footer="0.31496062992126"/>
  <pageSetup firstPageNumber="-4105" useFirstPageNumber="1" fitToHeight="0" fitToWidth="0" orientation="portrait" paperSize="9" scale="9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ea8cb4c0-a18e-4d2b-808b-0438e60b685a}">
  <sheetPr>
    <tabColor indexed="16"/>
  </sheetPr>
  <dimension ref="A1:D27"/>
  <sheetViews>
    <sheetView showZeros="0" workbookViewId="0" topLeftCell="A1">
      <pane xSplit="1" ySplit="4" topLeftCell="B11" activePane="bottomRight" state="frozen"/>
      <selection pane="topLeft" activeCell="A1" sqref="A1"/>
      <selection pane="bottomLeft" activeCell="A1" sqref="A1"/>
      <selection pane="topRight" activeCell="A1" sqref="A1"/>
      <selection pane="bottomRight" activeCell="F25" sqref="F25"/>
    </sheetView>
  </sheetViews>
  <sheetFormatPr defaultColWidth="9" defaultRowHeight="13.5" customHeight="1" outlineLevelCol="3"/>
  <cols>
    <col min="1" max="1" width="48.3" style="18" customWidth="1"/>
    <col min="2" max="2" width="21.5" style="18" customWidth="1"/>
    <col min="3" max="5" width="9" style="18"/>
    <col min="6" max="6" width="14" style="18" customWidth="1"/>
    <col min="7" max="256" width="9" style="18"/>
    <col min="257" max="257" width="48.3" style="18" customWidth="1"/>
    <col min="258" max="258" width="21.5" style="18" customWidth="1"/>
    <col min="259" max="261" width="9" style="18"/>
    <col min="262" max="262" width="14" style="18" customWidth="1"/>
    <col min="263" max="512" width="9" style="18"/>
    <col min="513" max="513" width="48.3" style="18" customWidth="1"/>
    <col min="514" max="514" width="21.5" style="18" customWidth="1"/>
    <col min="515" max="517" width="9" style="18"/>
    <col min="518" max="518" width="14" style="18" customWidth="1"/>
    <col min="519" max="768" width="9" style="18"/>
    <col min="769" max="769" width="48.3" style="18" customWidth="1"/>
    <col min="770" max="770" width="21.5" style="18" customWidth="1"/>
    <col min="771" max="773" width="9" style="18"/>
    <col min="774" max="774" width="14" style="18" customWidth="1"/>
    <col min="775" max="1024" width="9" style="18"/>
    <col min="1025" max="1025" width="48.3" style="18" customWidth="1"/>
    <col min="1026" max="1026" width="21.5" style="18" customWidth="1"/>
    <col min="1027" max="1029" width="9" style="18"/>
    <col min="1030" max="1030" width="14" style="18" customWidth="1"/>
    <col min="1031" max="1280" width="9" style="18"/>
    <col min="1281" max="1281" width="48.3" style="18" customWidth="1"/>
    <col min="1282" max="1282" width="21.5" style="18" customWidth="1"/>
    <col min="1283" max="1285" width="9" style="18"/>
    <col min="1286" max="1286" width="14" style="18" customWidth="1"/>
    <col min="1287" max="1536" width="9" style="18"/>
    <col min="1537" max="1537" width="48.3" style="18" customWidth="1"/>
    <col min="1538" max="1538" width="21.5" style="18" customWidth="1"/>
    <col min="1539" max="1541" width="9" style="18"/>
    <col min="1542" max="1542" width="14" style="18" customWidth="1"/>
    <col min="1543" max="1792" width="9" style="18"/>
    <col min="1793" max="1793" width="48.3" style="18" customWidth="1"/>
    <col min="1794" max="1794" width="21.5" style="18" customWidth="1"/>
    <col min="1795" max="1797" width="9" style="18"/>
    <col min="1798" max="1798" width="14" style="18" customWidth="1"/>
    <col min="1799" max="2048" width="9" style="18"/>
    <col min="2049" max="2049" width="48.3" style="18" customWidth="1"/>
    <col min="2050" max="2050" width="21.5" style="18" customWidth="1"/>
    <col min="2051" max="2053" width="9" style="18"/>
    <col min="2054" max="2054" width="14" style="18" customWidth="1"/>
    <col min="2055" max="2304" width="9" style="18"/>
    <col min="2305" max="2305" width="48.3" style="18" customWidth="1"/>
    <col min="2306" max="2306" width="21.5" style="18" customWidth="1"/>
    <col min="2307" max="2309" width="9" style="18"/>
    <col min="2310" max="2310" width="14" style="18" customWidth="1"/>
    <col min="2311" max="2560" width="9" style="18"/>
    <col min="2561" max="2561" width="48.3" style="18" customWidth="1"/>
    <col min="2562" max="2562" width="21.5" style="18" customWidth="1"/>
    <col min="2563" max="2565" width="9" style="18"/>
    <col min="2566" max="2566" width="14" style="18" customWidth="1"/>
    <col min="2567" max="2816" width="9" style="18"/>
    <col min="2817" max="2817" width="48.3" style="18" customWidth="1"/>
    <col min="2818" max="2818" width="21.5" style="18" customWidth="1"/>
    <col min="2819" max="2821" width="9" style="18"/>
    <col min="2822" max="2822" width="14" style="18" customWidth="1"/>
    <col min="2823" max="3072" width="9" style="18"/>
    <col min="3073" max="3073" width="48.3" style="18" customWidth="1"/>
    <col min="3074" max="3074" width="21.5" style="18" customWidth="1"/>
    <col min="3075" max="3077" width="9" style="18"/>
    <col min="3078" max="3078" width="14" style="18" customWidth="1"/>
    <col min="3079" max="3328" width="9" style="18"/>
    <col min="3329" max="3329" width="48.3" style="18" customWidth="1"/>
    <col min="3330" max="3330" width="21.5" style="18" customWidth="1"/>
    <col min="3331" max="3333" width="9" style="18"/>
    <col min="3334" max="3334" width="14" style="18" customWidth="1"/>
    <col min="3335" max="3584" width="9" style="18"/>
    <col min="3585" max="3585" width="48.3" style="18" customWidth="1"/>
    <col min="3586" max="3586" width="21.5" style="18" customWidth="1"/>
    <col min="3587" max="3589" width="9" style="18"/>
    <col min="3590" max="3590" width="14" style="18" customWidth="1"/>
    <col min="3591" max="3840" width="9" style="18"/>
    <col min="3841" max="3841" width="48.3" style="18" customWidth="1"/>
    <col min="3842" max="3842" width="21.5" style="18" customWidth="1"/>
    <col min="3843" max="3845" width="9" style="18"/>
    <col min="3846" max="3846" width="14" style="18" customWidth="1"/>
    <col min="3847" max="4096" width="9" style="18"/>
    <col min="4097" max="4097" width="48.3" style="18" customWidth="1"/>
    <col min="4098" max="4098" width="21.5" style="18" customWidth="1"/>
    <col min="4099" max="4101" width="9" style="18"/>
    <col min="4102" max="4102" width="14" style="18" customWidth="1"/>
    <col min="4103" max="4352" width="9" style="18"/>
    <col min="4353" max="4353" width="48.3" style="18" customWidth="1"/>
    <col min="4354" max="4354" width="21.5" style="18" customWidth="1"/>
    <col min="4355" max="4357" width="9" style="18"/>
    <col min="4358" max="4358" width="14" style="18" customWidth="1"/>
    <col min="4359" max="4608" width="9" style="18"/>
    <col min="4609" max="4609" width="48.3" style="18" customWidth="1"/>
    <col min="4610" max="4610" width="21.5" style="18" customWidth="1"/>
    <col min="4611" max="4613" width="9" style="18"/>
    <col min="4614" max="4614" width="14" style="18" customWidth="1"/>
    <col min="4615" max="4864" width="9" style="18"/>
    <col min="4865" max="4865" width="48.3" style="18" customWidth="1"/>
    <col min="4866" max="4866" width="21.5" style="18" customWidth="1"/>
    <col min="4867" max="4869" width="9" style="18"/>
    <col min="4870" max="4870" width="14" style="18" customWidth="1"/>
    <col min="4871" max="5120" width="9" style="18"/>
    <col min="5121" max="5121" width="48.3" style="18" customWidth="1"/>
    <col min="5122" max="5122" width="21.5" style="18" customWidth="1"/>
    <col min="5123" max="5125" width="9" style="18"/>
    <col min="5126" max="5126" width="14" style="18" customWidth="1"/>
    <col min="5127" max="5376" width="9" style="18"/>
    <col min="5377" max="5377" width="48.3" style="18" customWidth="1"/>
    <col min="5378" max="5378" width="21.5" style="18" customWidth="1"/>
    <col min="5379" max="5381" width="9" style="18"/>
    <col min="5382" max="5382" width="14" style="18" customWidth="1"/>
    <col min="5383" max="5632" width="9" style="18"/>
    <col min="5633" max="5633" width="48.3" style="18" customWidth="1"/>
    <col min="5634" max="5634" width="21.5" style="18" customWidth="1"/>
    <col min="5635" max="5637" width="9" style="18"/>
    <col min="5638" max="5638" width="14" style="18" customWidth="1"/>
    <col min="5639" max="5888" width="9" style="18"/>
    <col min="5889" max="5889" width="48.3" style="18" customWidth="1"/>
    <col min="5890" max="5890" width="21.5" style="18" customWidth="1"/>
    <col min="5891" max="5893" width="9" style="18"/>
    <col min="5894" max="5894" width="14" style="18" customWidth="1"/>
    <col min="5895" max="6144" width="9" style="18"/>
    <col min="6145" max="6145" width="48.3" style="18" customWidth="1"/>
    <col min="6146" max="6146" width="21.5" style="18" customWidth="1"/>
    <col min="6147" max="6149" width="9" style="18"/>
    <col min="6150" max="6150" width="14" style="18" customWidth="1"/>
    <col min="6151" max="6400" width="9" style="18"/>
    <col min="6401" max="6401" width="48.3" style="18" customWidth="1"/>
    <col min="6402" max="6402" width="21.5" style="18" customWidth="1"/>
    <col min="6403" max="6405" width="9" style="18"/>
    <col min="6406" max="6406" width="14" style="18" customWidth="1"/>
    <col min="6407" max="6656" width="9" style="18"/>
    <col min="6657" max="6657" width="48.3" style="18" customWidth="1"/>
    <col min="6658" max="6658" width="21.5" style="18" customWidth="1"/>
    <col min="6659" max="6661" width="9" style="18"/>
    <col min="6662" max="6662" width="14" style="18" customWidth="1"/>
    <col min="6663" max="6912" width="9" style="18"/>
    <col min="6913" max="6913" width="48.3" style="18" customWidth="1"/>
    <col min="6914" max="6914" width="21.5" style="18" customWidth="1"/>
    <col min="6915" max="6917" width="9" style="18"/>
    <col min="6918" max="6918" width="14" style="18" customWidth="1"/>
    <col min="6919" max="7168" width="9" style="18"/>
    <col min="7169" max="7169" width="48.3" style="18" customWidth="1"/>
    <col min="7170" max="7170" width="21.5" style="18" customWidth="1"/>
    <col min="7171" max="7173" width="9" style="18"/>
    <col min="7174" max="7174" width="14" style="18" customWidth="1"/>
    <col min="7175" max="7424" width="9" style="18"/>
    <col min="7425" max="7425" width="48.3" style="18" customWidth="1"/>
    <col min="7426" max="7426" width="21.5" style="18" customWidth="1"/>
    <col min="7427" max="7429" width="9" style="18"/>
    <col min="7430" max="7430" width="14" style="18" customWidth="1"/>
    <col min="7431" max="7680" width="9" style="18"/>
    <col min="7681" max="7681" width="48.3" style="18" customWidth="1"/>
    <col min="7682" max="7682" width="21.5" style="18" customWidth="1"/>
    <col min="7683" max="7685" width="9" style="18"/>
    <col min="7686" max="7686" width="14" style="18" customWidth="1"/>
    <col min="7687" max="7936" width="9" style="18"/>
    <col min="7937" max="7937" width="48.3" style="18" customWidth="1"/>
    <col min="7938" max="7938" width="21.5" style="18" customWidth="1"/>
    <col min="7939" max="7941" width="9" style="18"/>
    <col min="7942" max="7942" width="14" style="18" customWidth="1"/>
    <col min="7943" max="8192" width="9" style="18"/>
    <col min="8193" max="8193" width="48.3" style="18" customWidth="1"/>
    <col min="8194" max="8194" width="21.5" style="18" customWidth="1"/>
    <col min="8195" max="8197" width="9" style="18"/>
    <col min="8198" max="8198" width="14" style="18" customWidth="1"/>
    <col min="8199" max="8448" width="9" style="18"/>
    <col min="8449" max="8449" width="48.3" style="18" customWidth="1"/>
    <col min="8450" max="8450" width="21.5" style="18" customWidth="1"/>
    <col min="8451" max="8453" width="9" style="18"/>
    <col min="8454" max="8454" width="14" style="18" customWidth="1"/>
    <col min="8455" max="8704" width="9" style="18"/>
    <col min="8705" max="8705" width="48.3" style="18" customWidth="1"/>
    <col min="8706" max="8706" width="21.5" style="18" customWidth="1"/>
    <col min="8707" max="8709" width="9" style="18"/>
    <col min="8710" max="8710" width="14" style="18" customWidth="1"/>
    <col min="8711" max="8960" width="9" style="18"/>
    <col min="8961" max="8961" width="48.3" style="18" customWidth="1"/>
    <col min="8962" max="8962" width="21.5" style="18" customWidth="1"/>
    <col min="8963" max="8965" width="9" style="18"/>
    <col min="8966" max="8966" width="14" style="18" customWidth="1"/>
    <col min="8967" max="9216" width="9" style="18"/>
    <col min="9217" max="9217" width="48.3" style="18" customWidth="1"/>
    <col min="9218" max="9218" width="21.5" style="18" customWidth="1"/>
    <col min="9219" max="9221" width="9" style="18"/>
    <col min="9222" max="9222" width="14" style="18" customWidth="1"/>
    <col min="9223" max="9472" width="9" style="18"/>
    <col min="9473" max="9473" width="48.3" style="18" customWidth="1"/>
    <col min="9474" max="9474" width="21.5" style="18" customWidth="1"/>
    <col min="9475" max="9477" width="9" style="18"/>
    <col min="9478" max="9478" width="14" style="18" customWidth="1"/>
    <col min="9479" max="9728" width="9" style="18"/>
    <col min="9729" max="9729" width="48.3" style="18" customWidth="1"/>
    <col min="9730" max="9730" width="21.5" style="18" customWidth="1"/>
    <col min="9731" max="9733" width="9" style="18"/>
    <col min="9734" max="9734" width="14" style="18" customWidth="1"/>
    <col min="9735" max="9984" width="9" style="18"/>
    <col min="9985" max="9985" width="48.3" style="18" customWidth="1"/>
    <col min="9986" max="9986" width="21.5" style="18" customWidth="1"/>
    <col min="9987" max="9989" width="9" style="18"/>
    <col min="9990" max="9990" width="14" style="18" customWidth="1"/>
    <col min="9991" max="10240" width="9" style="18"/>
    <col min="10241" max="10241" width="48.3" style="18" customWidth="1"/>
    <col min="10242" max="10242" width="21.5" style="18" customWidth="1"/>
    <col min="10243" max="10245" width="9" style="18"/>
    <col min="10246" max="10246" width="14" style="18" customWidth="1"/>
    <col min="10247" max="10496" width="9" style="18"/>
    <col min="10497" max="10497" width="48.3" style="18" customWidth="1"/>
    <col min="10498" max="10498" width="21.5" style="18" customWidth="1"/>
    <col min="10499" max="10501" width="9" style="18"/>
    <col min="10502" max="10502" width="14" style="18" customWidth="1"/>
    <col min="10503" max="10752" width="9" style="18"/>
    <col min="10753" max="10753" width="48.3" style="18" customWidth="1"/>
    <col min="10754" max="10754" width="21.5" style="18" customWidth="1"/>
    <col min="10755" max="10757" width="9" style="18"/>
    <col min="10758" max="10758" width="14" style="18" customWidth="1"/>
    <col min="10759" max="11008" width="9" style="18"/>
    <col min="11009" max="11009" width="48.3" style="18" customWidth="1"/>
    <col min="11010" max="11010" width="21.5" style="18" customWidth="1"/>
    <col min="11011" max="11013" width="9" style="18"/>
    <col min="11014" max="11014" width="14" style="18" customWidth="1"/>
    <col min="11015" max="11264" width="9" style="18"/>
    <col min="11265" max="11265" width="48.3" style="18" customWidth="1"/>
    <col min="11266" max="11266" width="21.5" style="18" customWidth="1"/>
    <col min="11267" max="11269" width="9" style="18"/>
    <col min="11270" max="11270" width="14" style="18" customWidth="1"/>
    <col min="11271" max="11520" width="9" style="18"/>
    <col min="11521" max="11521" width="48.3" style="18" customWidth="1"/>
    <col min="11522" max="11522" width="21.5" style="18" customWidth="1"/>
    <col min="11523" max="11525" width="9" style="18"/>
    <col min="11526" max="11526" width="14" style="18" customWidth="1"/>
    <col min="11527" max="11776" width="9" style="18"/>
    <col min="11777" max="11777" width="48.3" style="18" customWidth="1"/>
    <col min="11778" max="11778" width="21.5" style="18" customWidth="1"/>
    <col min="11779" max="11781" width="9" style="18"/>
    <col min="11782" max="11782" width="14" style="18" customWidth="1"/>
    <col min="11783" max="12032" width="9" style="18"/>
    <col min="12033" max="12033" width="48.3" style="18" customWidth="1"/>
    <col min="12034" max="12034" width="21.5" style="18" customWidth="1"/>
    <col min="12035" max="12037" width="9" style="18"/>
    <col min="12038" max="12038" width="14" style="18" customWidth="1"/>
    <col min="12039" max="12288" width="9" style="18"/>
    <col min="12289" max="12289" width="48.3" style="18" customWidth="1"/>
    <col min="12290" max="12290" width="21.5" style="18" customWidth="1"/>
    <col min="12291" max="12293" width="9" style="18"/>
    <col min="12294" max="12294" width="14" style="18" customWidth="1"/>
    <col min="12295" max="12544" width="9" style="18"/>
    <col min="12545" max="12545" width="48.3" style="18" customWidth="1"/>
    <col min="12546" max="12546" width="21.5" style="18" customWidth="1"/>
    <col min="12547" max="12549" width="9" style="18"/>
    <col min="12550" max="12550" width="14" style="18" customWidth="1"/>
    <col min="12551" max="12800" width="9" style="18"/>
    <col min="12801" max="12801" width="48.3" style="18" customWidth="1"/>
    <col min="12802" max="12802" width="21.5" style="18" customWidth="1"/>
    <col min="12803" max="12805" width="9" style="18"/>
    <col min="12806" max="12806" width="14" style="18" customWidth="1"/>
    <col min="12807" max="13056" width="9" style="18"/>
    <col min="13057" max="13057" width="48.3" style="18" customWidth="1"/>
    <col min="13058" max="13058" width="21.5" style="18" customWidth="1"/>
    <col min="13059" max="13061" width="9" style="18"/>
    <col min="13062" max="13062" width="14" style="18" customWidth="1"/>
    <col min="13063" max="13312" width="9" style="18"/>
    <col min="13313" max="13313" width="48.3" style="18" customWidth="1"/>
    <col min="13314" max="13314" width="21.5" style="18" customWidth="1"/>
    <col min="13315" max="13317" width="9" style="18"/>
    <col min="13318" max="13318" width="14" style="18" customWidth="1"/>
    <col min="13319" max="13568" width="9" style="18"/>
    <col min="13569" max="13569" width="48.3" style="18" customWidth="1"/>
    <col min="13570" max="13570" width="21.5" style="18" customWidth="1"/>
    <col min="13571" max="13573" width="9" style="18"/>
    <col min="13574" max="13574" width="14" style="18" customWidth="1"/>
    <col min="13575" max="13824" width="9" style="18"/>
    <col min="13825" max="13825" width="48.3" style="18" customWidth="1"/>
    <col min="13826" max="13826" width="21.5" style="18" customWidth="1"/>
    <col min="13827" max="13829" width="9" style="18"/>
    <col min="13830" max="13830" width="14" style="18" customWidth="1"/>
    <col min="13831" max="14080" width="9" style="18"/>
    <col min="14081" max="14081" width="48.3" style="18" customWidth="1"/>
    <col min="14082" max="14082" width="21.5" style="18" customWidth="1"/>
    <col min="14083" max="14085" width="9" style="18"/>
    <col min="14086" max="14086" width="14" style="18" customWidth="1"/>
    <col min="14087" max="14336" width="9" style="18"/>
    <col min="14337" max="14337" width="48.3" style="18" customWidth="1"/>
    <col min="14338" max="14338" width="21.5" style="18" customWidth="1"/>
    <col min="14339" max="14341" width="9" style="18"/>
    <col min="14342" max="14342" width="14" style="18" customWidth="1"/>
    <col min="14343" max="14592" width="9" style="18"/>
    <col min="14593" max="14593" width="48.3" style="18" customWidth="1"/>
    <col min="14594" max="14594" width="21.5" style="18" customWidth="1"/>
    <col min="14595" max="14597" width="9" style="18"/>
    <col min="14598" max="14598" width="14" style="18" customWidth="1"/>
    <col min="14599" max="14848" width="9" style="18"/>
    <col min="14849" max="14849" width="48.3" style="18" customWidth="1"/>
    <col min="14850" max="14850" width="21.5" style="18" customWidth="1"/>
    <col min="14851" max="14853" width="9" style="18"/>
    <col min="14854" max="14854" width="14" style="18" customWidth="1"/>
    <col min="14855" max="15104" width="9" style="18"/>
    <col min="15105" max="15105" width="48.3" style="18" customWidth="1"/>
    <col min="15106" max="15106" width="21.5" style="18" customWidth="1"/>
    <col min="15107" max="15109" width="9" style="18"/>
    <col min="15110" max="15110" width="14" style="18" customWidth="1"/>
    <col min="15111" max="15360" width="9" style="18"/>
    <col min="15361" max="15361" width="48.3" style="18" customWidth="1"/>
    <col min="15362" max="15362" width="21.5" style="18" customWidth="1"/>
    <col min="15363" max="15365" width="9" style="18"/>
    <col min="15366" max="15366" width="14" style="18" customWidth="1"/>
    <col min="15367" max="15616" width="9" style="18"/>
    <col min="15617" max="15617" width="48.3" style="18" customWidth="1"/>
    <col min="15618" max="15618" width="21.5" style="18" customWidth="1"/>
    <col min="15619" max="15621" width="9" style="18"/>
    <col min="15622" max="15622" width="14" style="18" customWidth="1"/>
    <col min="15623" max="15872" width="9" style="18"/>
    <col min="15873" max="15873" width="48.3" style="18" customWidth="1"/>
    <col min="15874" max="15874" width="21.5" style="18" customWidth="1"/>
    <col min="15875" max="15877" width="9" style="18"/>
    <col min="15878" max="15878" width="14" style="18" customWidth="1"/>
    <col min="15879" max="16128" width="9" style="18"/>
    <col min="16129" max="16129" width="48.3" style="18" customWidth="1"/>
    <col min="16130" max="16130" width="21.5" style="18" customWidth="1"/>
    <col min="16131" max="16133" width="9" style="18"/>
    <col min="16134" max="16134" width="14" style="18" customWidth="1"/>
    <col min="16135" max="16384" width="9" style="18"/>
  </cols>
  <sheetData>
    <row r="1" spans="1:2" ht="17.25" customHeight="1">
      <c r="A1" s="18" t="s">
        <v>1263</v>
      </c>
      <c r="B1" s="18"/>
    </row>
    <row r="2" spans="1:2" ht="28.5" customHeight="1">
      <c r="A2" s="19" t="s">
        <v>1264</v>
      </c>
      <c r="B2" s="19"/>
    </row>
    <row r="3" spans="1:2" ht="24.75" customHeight="1">
      <c r="A3" s="18"/>
      <c r="B3" s="20" t="s">
        <v>2</v>
      </c>
    </row>
    <row r="4" spans="1:2" s="17" customFormat="1" ht="22.5" customHeight="1">
      <c r="A4" s="21" t="s">
        <v>1143</v>
      </c>
      <c r="B4" s="22" t="s">
        <v>4</v>
      </c>
    </row>
    <row r="5" spans="1:2" ht="17.25" customHeight="1">
      <c r="A5" s="23" t="s">
        <v>1265</v>
      </c>
      <c r="B5" s="24">
        <f>SUM(B6:B10)</f>
        <v>49842</v>
      </c>
    </row>
    <row r="6" spans="1:2" ht="17.25" customHeight="1">
      <c r="A6" s="25" t="s">
        <v>1266</v>
      </c>
      <c r="B6" s="26">
        <v>14639</v>
      </c>
    </row>
    <row r="7" spans="1:2" ht="17.25" customHeight="1">
      <c r="A7" s="27" t="s">
        <v>1267</v>
      </c>
      <c r="B7" s="26">
        <v>1548</v>
      </c>
    </row>
    <row r="8" spans="1:2" ht="17.25" customHeight="1">
      <c r="A8" s="27" t="s">
        <v>1268</v>
      </c>
      <c r="B8" s="26">
        <v>33636</v>
      </c>
    </row>
    <row r="9" spans="1:2" ht="17.25" customHeight="1">
      <c r="A9" s="27" t="s">
        <v>1269</v>
      </c>
      <c r="B9" s="26">
        <v>12</v>
      </c>
    </row>
    <row r="10" spans="1:2" ht="17.25" customHeight="1">
      <c r="A10" s="27" t="s">
        <v>1270</v>
      </c>
      <c r="B10" s="26">
        <v>7</v>
      </c>
    </row>
    <row r="11" spans="1:2" ht="17.25" customHeight="1">
      <c r="A11" s="28" t="s">
        <v>1271</v>
      </c>
      <c r="B11" s="24">
        <f>B12+B15+B16</f>
        <v>94328</v>
      </c>
    </row>
    <row r="12" spans="1:2" ht="17.25" customHeight="1">
      <c r="A12" s="27" t="s">
        <v>1272</v>
      </c>
      <c r="B12" s="26">
        <v>29329</v>
      </c>
    </row>
    <row r="13" spans="1:2" ht="17.25" customHeight="1">
      <c r="A13" s="29" t="s">
        <v>1273</v>
      </c>
      <c r="B13" s="26">
        <v>25213</v>
      </c>
    </row>
    <row r="14" spans="1:2" ht="17.25" customHeight="1">
      <c r="A14" s="29" t="s">
        <v>1274</v>
      </c>
      <c r="B14" s="26">
        <v>4116</v>
      </c>
    </row>
    <row r="15" spans="1:2" ht="17.25" customHeight="1">
      <c r="A15" s="27" t="s">
        <v>1267</v>
      </c>
      <c r="B15" s="26">
        <v>475</v>
      </c>
    </row>
    <row r="16" spans="1:2" ht="17.25" customHeight="1">
      <c r="A16" s="29" t="s">
        <v>1268</v>
      </c>
      <c r="B16" s="26">
        <v>64524</v>
      </c>
    </row>
    <row r="17" spans="1:2" ht="17.25" customHeight="1">
      <c r="A17" s="29" t="s">
        <v>1275</v>
      </c>
      <c r="B17" s="26">
        <v>64524</v>
      </c>
    </row>
    <row r="18" spans="1:2" ht="17.25" customHeight="1">
      <c r="A18" s="27"/>
      <c r="B18" s="26"/>
    </row>
    <row r="19" spans="1:2" ht="17.25" customHeight="1">
      <c r="A19" s="30"/>
      <c r="B19" s="26"/>
    </row>
    <row r="20" spans="1:2" ht="17.25" customHeight="1">
      <c r="A20" s="32" t="s">
        <v>1134</v>
      </c>
      <c r="B20" s="24">
        <f>B5+B11</f>
        <v>144170</v>
      </c>
    </row>
    <row r="21" spans="1:4" ht="17.25" customHeight="1">
      <c r="A21" s="33" t="s">
        <v>1276</v>
      </c>
      <c r="B21" s="34">
        <v>134796</v>
      </c>
      <c r="D21" s="39"/>
    </row>
    <row r="22" spans="1:2" ht="17.25" customHeight="1">
      <c r="A22" s="35" t="s">
        <v>20</v>
      </c>
      <c r="B22" s="26"/>
    </row>
    <row r="23" spans="1:2" ht="17.25" customHeight="1">
      <c r="A23" s="31"/>
      <c r="B23" s="26"/>
    </row>
    <row r="24" spans="1:2" ht="17.25" customHeight="1">
      <c r="A24" s="31"/>
      <c r="B24" s="26"/>
    </row>
    <row r="25" spans="1:2" ht="17.25" customHeight="1">
      <c r="A25" s="31"/>
      <c r="B25" s="26"/>
    </row>
    <row r="26" spans="1:2" ht="17.25" customHeight="1">
      <c r="A26" s="36" t="s">
        <v>1140</v>
      </c>
      <c r="B26" s="37">
        <f>B20+B21</f>
        <v>278966</v>
      </c>
    </row>
    <row r="27" spans="1:2" ht="38.25" customHeight="1">
      <c r="A27" s="38" t="s">
        <v>1277</v>
      </c>
      <c r="B27" s="18"/>
    </row>
  </sheetData>
  <mergeCells count="1">
    <mergeCell ref="A2:B2"/>
  </mergeCells>
  <printOptions horizontalCentered="1"/>
  <pageMargins left="0.49" right="0.37" top="0.748031496062992" bottom="0.748031496062992" header="0.31496062992126" footer="0.31496062992126"/>
  <pageSetup firstPageNumber="-4105" useFirstPageNumber="1" fitToHeight="0" fitToWidth="0" orientation="portrait" paperSize="9" scale="9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f26717b3-1cb1-4f6e-947d-55816fa34b70}">
  <sheetPr>
    <tabColor indexed="16"/>
  </sheetPr>
  <dimension ref="A1:B27"/>
  <sheetViews>
    <sheetView showZeros="0" workbookViewId="0" topLeftCell="A1">
      <pane xSplit="1" ySplit="4" topLeftCell="B29" activePane="bottomRight" state="frozen"/>
      <selection pane="topLeft" activeCell="A1" sqref="A1"/>
      <selection pane="bottomLeft" activeCell="A1" sqref="A1"/>
      <selection pane="topRight" activeCell="A1" sqref="A1"/>
      <selection pane="bottomRight" activeCell="E8" sqref="E8"/>
    </sheetView>
  </sheetViews>
  <sheetFormatPr defaultColWidth="9" defaultRowHeight="13.5" customHeight="1" outlineLevelCol="1"/>
  <cols>
    <col min="1" max="1" width="45.1" style="18" customWidth="1"/>
    <col min="2" max="2" width="24.6" style="18" customWidth="1"/>
    <col min="3" max="4" width="9" style="18"/>
    <col min="5" max="5" width="13" style="18" customWidth="1"/>
    <col min="6" max="256" width="9" style="18"/>
    <col min="257" max="257" width="45.1" style="18" customWidth="1"/>
    <col min="258" max="258" width="24.6" style="18" customWidth="1"/>
    <col min="259" max="260" width="9" style="18"/>
    <col min="261" max="261" width="13" style="18" customWidth="1"/>
    <col min="262" max="512" width="9" style="18"/>
    <col min="513" max="513" width="45.1" style="18" customWidth="1"/>
    <col min="514" max="514" width="24.6" style="18" customWidth="1"/>
    <col min="515" max="516" width="9" style="18"/>
    <col min="517" max="517" width="13" style="18" customWidth="1"/>
    <col min="518" max="768" width="9" style="18"/>
    <col min="769" max="769" width="45.1" style="18" customWidth="1"/>
    <col min="770" max="770" width="24.6" style="18" customWidth="1"/>
    <col min="771" max="772" width="9" style="18"/>
    <col min="773" max="773" width="13" style="18" customWidth="1"/>
    <col min="774" max="1024" width="9" style="18"/>
    <col min="1025" max="1025" width="45.1" style="18" customWidth="1"/>
    <col min="1026" max="1026" width="24.6" style="18" customWidth="1"/>
    <col min="1027" max="1028" width="9" style="18"/>
    <col min="1029" max="1029" width="13" style="18" customWidth="1"/>
    <col min="1030" max="1280" width="9" style="18"/>
    <col min="1281" max="1281" width="45.1" style="18" customWidth="1"/>
    <col min="1282" max="1282" width="24.6" style="18" customWidth="1"/>
    <col min="1283" max="1284" width="9" style="18"/>
    <col min="1285" max="1285" width="13" style="18" customWidth="1"/>
    <col min="1286" max="1536" width="9" style="18"/>
    <col min="1537" max="1537" width="45.1" style="18" customWidth="1"/>
    <col min="1538" max="1538" width="24.6" style="18" customWidth="1"/>
    <col min="1539" max="1540" width="9" style="18"/>
    <col min="1541" max="1541" width="13" style="18" customWidth="1"/>
    <col min="1542" max="1792" width="9" style="18"/>
    <col min="1793" max="1793" width="45.1" style="18" customWidth="1"/>
    <col min="1794" max="1794" width="24.6" style="18" customWidth="1"/>
    <col min="1795" max="1796" width="9" style="18"/>
    <col min="1797" max="1797" width="13" style="18" customWidth="1"/>
    <col min="1798" max="2048" width="9" style="18"/>
    <col min="2049" max="2049" width="45.1" style="18" customWidth="1"/>
    <col min="2050" max="2050" width="24.6" style="18" customWidth="1"/>
    <col min="2051" max="2052" width="9" style="18"/>
    <col min="2053" max="2053" width="13" style="18" customWidth="1"/>
    <col min="2054" max="2304" width="9" style="18"/>
    <col min="2305" max="2305" width="45.1" style="18" customWidth="1"/>
    <col min="2306" max="2306" width="24.6" style="18" customWidth="1"/>
    <col min="2307" max="2308" width="9" style="18"/>
    <col min="2309" max="2309" width="13" style="18" customWidth="1"/>
    <col min="2310" max="2560" width="9" style="18"/>
    <col min="2561" max="2561" width="45.1" style="18" customWidth="1"/>
    <col min="2562" max="2562" width="24.6" style="18" customWidth="1"/>
    <col min="2563" max="2564" width="9" style="18"/>
    <col min="2565" max="2565" width="13" style="18" customWidth="1"/>
    <col min="2566" max="2816" width="9" style="18"/>
    <col min="2817" max="2817" width="45.1" style="18" customWidth="1"/>
    <col min="2818" max="2818" width="24.6" style="18" customWidth="1"/>
    <col min="2819" max="2820" width="9" style="18"/>
    <col min="2821" max="2821" width="13" style="18" customWidth="1"/>
    <col min="2822" max="3072" width="9" style="18"/>
    <col min="3073" max="3073" width="45.1" style="18" customWidth="1"/>
    <col min="3074" max="3074" width="24.6" style="18" customWidth="1"/>
    <col min="3075" max="3076" width="9" style="18"/>
    <col min="3077" max="3077" width="13" style="18" customWidth="1"/>
    <col min="3078" max="3328" width="9" style="18"/>
    <col min="3329" max="3329" width="45.1" style="18" customWidth="1"/>
    <col min="3330" max="3330" width="24.6" style="18" customWidth="1"/>
    <col min="3331" max="3332" width="9" style="18"/>
    <col min="3333" max="3333" width="13" style="18" customWidth="1"/>
    <col min="3334" max="3584" width="9" style="18"/>
    <col min="3585" max="3585" width="45.1" style="18" customWidth="1"/>
    <col min="3586" max="3586" width="24.6" style="18" customWidth="1"/>
    <col min="3587" max="3588" width="9" style="18"/>
    <col min="3589" max="3589" width="13" style="18" customWidth="1"/>
    <col min="3590" max="3840" width="9" style="18"/>
    <col min="3841" max="3841" width="45.1" style="18" customWidth="1"/>
    <col min="3842" max="3842" width="24.6" style="18" customWidth="1"/>
    <col min="3843" max="3844" width="9" style="18"/>
    <col min="3845" max="3845" width="13" style="18" customWidth="1"/>
    <col min="3846" max="4096" width="9" style="18"/>
    <col min="4097" max="4097" width="45.1" style="18" customWidth="1"/>
    <col min="4098" max="4098" width="24.6" style="18" customWidth="1"/>
    <col min="4099" max="4100" width="9" style="18"/>
    <col min="4101" max="4101" width="13" style="18" customWidth="1"/>
    <col min="4102" max="4352" width="9" style="18"/>
    <col min="4353" max="4353" width="45.1" style="18" customWidth="1"/>
    <col min="4354" max="4354" width="24.6" style="18" customWidth="1"/>
    <col min="4355" max="4356" width="9" style="18"/>
    <col min="4357" max="4357" width="13" style="18" customWidth="1"/>
    <col min="4358" max="4608" width="9" style="18"/>
    <col min="4609" max="4609" width="45.1" style="18" customWidth="1"/>
    <col min="4610" max="4610" width="24.6" style="18" customWidth="1"/>
    <col min="4611" max="4612" width="9" style="18"/>
    <col min="4613" max="4613" width="13" style="18" customWidth="1"/>
    <col min="4614" max="4864" width="9" style="18"/>
    <col min="4865" max="4865" width="45.1" style="18" customWidth="1"/>
    <col min="4866" max="4866" width="24.6" style="18" customWidth="1"/>
    <col min="4867" max="4868" width="9" style="18"/>
    <col min="4869" max="4869" width="13" style="18" customWidth="1"/>
    <col min="4870" max="5120" width="9" style="18"/>
    <col min="5121" max="5121" width="45.1" style="18" customWidth="1"/>
    <col min="5122" max="5122" width="24.6" style="18" customWidth="1"/>
    <col min="5123" max="5124" width="9" style="18"/>
    <col min="5125" max="5125" width="13" style="18" customWidth="1"/>
    <col min="5126" max="5376" width="9" style="18"/>
    <col min="5377" max="5377" width="45.1" style="18" customWidth="1"/>
    <col min="5378" max="5378" width="24.6" style="18" customWidth="1"/>
    <col min="5379" max="5380" width="9" style="18"/>
    <col min="5381" max="5381" width="13" style="18" customWidth="1"/>
    <col min="5382" max="5632" width="9" style="18"/>
    <col min="5633" max="5633" width="45.1" style="18" customWidth="1"/>
    <col min="5634" max="5634" width="24.6" style="18" customWidth="1"/>
    <col min="5635" max="5636" width="9" style="18"/>
    <col min="5637" max="5637" width="13" style="18" customWidth="1"/>
    <col min="5638" max="5888" width="9" style="18"/>
    <col min="5889" max="5889" width="45.1" style="18" customWidth="1"/>
    <col min="5890" max="5890" width="24.6" style="18" customWidth="1"/>
    <col min="5891" max="5892" width="9" style="18"/>
    <col min="5893" max="5893" width="13" style="18" customWidth="1"/>
    <col min="5894" max="6144" width="9" style="18"/>
    <col min="6145" max="6145" width="45.1" style="18" customWidth="1"/>
    <col min="6146" max="6146" width="24.6" style="18" customWidth="1"/>
    <col min="6147" max="6148" width="9" style="18"/>
    <col min="6149" max="6149" width="13" style="18" customWidth="1"/>
    <col min="6150" max="6400" width="9" style="18"/>
    <col min="6401" max="6401" width="45.1" style="18" customWidth="1"/>
    <col min="6402" max="6402" width="24.6" style="18" customWidth="1"/>
    <col min="6403" max="6404" width="9" style="18"/>
    <col min="6405" max="6405" width="13" style="18" customWidth="1"/>
    <col min="6406" max="6656" width="9" style="18"/>
    <col min="6657" max="6657" width="45.1" style="18" customWidth="1"/>
    <col min="6658" max="6658" width="24.6" style="18" customWidth="1"/>
    <col min="6659" max="6660" width="9" style="18"/>
    <col min="6661" max="6661" width="13" style="18" customWidth="1"/>
    <col min="6662" max="6912" width="9" style="18"/>
    <col min="6913" max="6913" width="45.1" style="18" customWidth="1"/>
    <col min="6914" max="6914" width="24.6" style="18" customWidth="1"/>
    <col min="6915" max="6916" width="9" style="18"/>
    <col min="6917" max="6917" width="13" style="18" customWidth="1"/>
    <col min="6918" max="7168" width="9" style="18"/>
    <col min="7169" max="7169" width="45.1" style="18" customWidth="1"/>
    <col min="7170" max="7170" width="24.6" style="18" customWidth="1"/>
    <col min="7171" max="7172" width="9" style="18"/>
    <col min="7173" max="7173" width="13" style="18" customWidth="1"/>
    <col min="7174" max="7424" width="9" style="18"/>
    <col min="7425" max="7425" width="45.1" style="18" customWidth="1"/>
    <col min="7426" max="7426" width="24.6" style="18" customWidth="1"/>
    <col min="7427" max="7428" width="9" style="18"/>
    <col min="7429" max="7429" width="13" style="18" customWidth="1"/>
    <col min="7430" max="7680" width="9" style="18"/>
    <col min="7681" max="7681" width="45.1" style="18" customWidth="1"/>
    <col min="7682" max="7682" width="24.6" style="18" customWidth="1"/>
    <col min="7683" max="7684" width="9" style="18"/>
    <col min="7685" max="7685" width="13" style="18" customWidth="1"/>
    <col min="7686" max="7936" width="9" style="18"/>
    <col min="7937" max="7937" width="45.1" style="18" customWidth="1"/>
    <col min="7938" max="7938" width="24.6" style="18" customWidth="1"/>
    <col min="7939" max="7940" width="9" style="18"/>
    <col min="7941" max="7941" width="13" style="18" customWidth="1"/>
    <col min="7942" max="8192" width="9" style="18"/>
    <col min="8193" max="8193" width="45.1" style="18" customWidth="1"/>
    <col min="8194" max="8194" width="24.6" style="18" customWidth="1"/>
    <col min="8195" max="8196" width="9" style="18"/>
    <col min="8197" max="8197" width="13" style="18" customWidth="1"/>
    <col min="8198" max="8448" width="9" style="18"/>
    <col min="8449" max="8449" width="45.1" style="18" customWidth="1"/>
    <col min="8450" max="8450" width="24.6" style="18" customWidth="1"/>
    <col min="8451" max="8452" width="9" style="18"/>
    <col min="8453" max="8453" width="13" style="18" customWidth="1"/>
    <col min="8454" max="8704" width="9" style="18"/>
    <col min="8705" max="8705" width="45.1" style="18" customWidth="1"/>
    <col min="8706" max="8706" width="24.6" style="18" customWidth="1"/>
    <col min="8707" max="8708" width="9" style="18"/>
    <col min="8709" max="8709" width="13" style="18" customWidth="1"/>
    <col min="8710" max="8960" width="9" style="18"/>
    <col min="8961" max="8961" width="45.1" style="18" customWidth="1"/>
    <col min="8962" max="8962" width="24.6" style="18" customWidth="1"/>
    <col min="8963" max="8964" width="9" style="18"/>
    <col min="8965" max="8965" width="13" style="18" customWidth="1"/>
    <col min="8966" max="9216" width="9" style="18"/>
    <col min="9217" max="9217" width="45.1" style="18" customWidth="1"/>
    <col min="9218" max="9218" width="24.6" style="18" customWidth="1"/>
    <col min="9219" max="9220" width="9" style="18"/>
    <col min="9221" max="9221" width="13" style="18" customWidth="1"/>
    <col min="9222" max="9472" width="9" style="18"/>
    <col min="9473" max="9473" width="45.1" style="18" customWidth="1"/>
    <col min="9474" max="9474" width="24.6" style="18" customWidth="1"/>
    <col min="9475" max="9476" width="9" style="18"/>
    <col min="9477" max="9477" width="13" style="18" customWidth="1"/>
    <col min="9478" max="9728" width="9" style="18"/>
    <col min="9729" max="9729" width="45.1" style="18" customWidth="1"/>
    <col min="9730" max="9730" width="24.6" style="18" customWidth="1"/>
    <col min="9731" max="9732" width="9" style="18"/>
    <col min="9733" max="9733" width="13" style="18" customWidth="1"/>
    <col min="9734" max="9984" width="9" style="18"/>
    <col min="9985" max="9985" width="45.1" style="18" customWidth="1"/>
    <col min="9986" max="9986" width="24.6" style="18" customWidth="1"/>
    <col min="9987" max="9988" width="9" style="18"/>
    <col min="9989" max="9989" width="13" style="18" customWidth="1"/>
    <col min="9990" max="10240" width="9" style="18"/>
    <col min="10241" max="10241" width="45.1" style="18" customWidth="1"/>
    <col min="10242" max="10242" width="24.6" style="18" customWidth="1"/>
    <col min="10243" max="10244" width="9" style="18"/>
    <col min="10245" max="10245" width="13" style="18" customWidth="1"/>
    <col min="10246" max="10496" width="9" style="18"/>
    <col min="10497" max="10497" width="45.1" style="18" customWidth="1"/>
    <col min="10498" max="10498" width="24.6" style="18" customWidth="1"/>
    <col min="10499" max="10500" width="9" style="18"/>
    <col min="10501" max="10501" width="13" style="18" customWidth="1"/>
    <col min="10502" max="10752" width="9" style="18"/>
    <col min="10753" max="10753" width="45.1" style="18" customWidth="1"/>
    <col min="10754" max="10754" width="24.6" style="18" customWidth="1"/>
    <col min="10755" max="10756" width="9" style="18"/>
    <col min="10757" max="10757" width="13" style="18" customWidth="1"/>
    <col min="10758" max="11008" width="9" style="18"/>
    <col min="11009" max="11009" width="45.1" style="18" customWidth="1"/>
    <col min="11010" max="11010" width="24.6" style="18" customWidth="1"/>
    <col min="11011" max="11012" width="9" style="18"/>
    <col min="11013" max="11013" width="13" style="18" customWidth="1"/>
    <col min="11014" max="11264" width="9" style="18"/>
    <col min="11265" max="11265" width="45.1" style="18" customWidth="1"/>
    <col min="11266" max="11266" width="24.6" style="18" customWidth="1"/>
    <col min="11267" max="11268" width="9" style="18"/>
    <col min="11269" max="11269" width="13" style="18" customWidth="1"/>
    <col min="11270" max="11520" width="9" style="18"/>
    <col min="11521" max="11521" width="45.1" style="18" customWidth="1"/>
    <col min="11522" max="11522" width="24.6" style="18" customWidth="1"/>
    <col min="11523" max="11524" width="9" style="18"/>
    <col min="11525" max="11525" width="13" style="18" customWidth="1"/>
    <col min="11526" max="11776" width="9" style="18"/>
    <col min="11777" max="11777" width="45.1" style="18" customWidth="1"/>
    <col min="11778" max="11778" width="24.6" style="18" customWidth="1"/>
    <col min="11779" max="11780" width="9" style="18"/>
    <col min="11781" max="11781" width="13" style="18" customWidth="1"/>
    <col min="11782" max="12032" width="9" style="18"/>
    <col min="12033" max="12033" width="45.1" style="18" customWidth="1"/>
    <col min="12034" max="12034" width="24.6" style="18" customWidth="1"/>
    <col min="12035" max="12036" width="9" style="18"/>
    <col min="12037" max="12037" width="13" style="18" customWidth="1"/>
    <col min="12038" max="12288" width="9" style="18"/>
    <col min="12289" max="12289" width="45.1" style="18" customWidth="1"/>
    <col min="12290" max="12290" width="24.6" style="18" customWidth="1"/>
    <col min="12291" max="12292" width="9" style="18"/>
    <col min="12293" max="12293" width="13" style="18" customWidth="1"/>
    <col min="12294" max="12544" width="9" style="18"/>
    <col min="12545" max="12545" width="45.1" style="18" customWidth="1"/>
    <col min="12546" max="12546" width="24.6" style="18" customWidth="1"/>
    <col min="12547" max="12548" width="9" style="18"/>
    <col min="12549" max="12549" width="13" style="18" customWidth="1"/>
    <col min="12550" max="12800" width="9" style="18"/>
    <col min="12801" max="12801" width="45.1" style="18" customWidth="1"/>
    <col min="12802" max="12802" width="24.6" style="18" customWidth="1"/>
    <col min="12803" max="12804" width="9" style="18"/>
    <col min="12805" max="12805" width="13" style="18" customWidth="1"/>
    <col min="12806" max="13056" width="9" style="18"/>
    <col min="13057" max="13057" width="45.1" style="18" customWidth="1"/>
    <col min="13058" max="13058" width="24.6" style="18" customWidth="1"/>
    <col min="13059" max="13060" width="9" style="18"/>
    <col min="13061" max="13061" width="13" style="18" customWidth="1"/>
    <col min="13062" max="13312" width="9" style="18"/>
    <col min="13313" max="13313" width="45.1" style="18" customWidth="1"/>
    <col min="13314" max="13314" width="24.6" style="18" customWidth="1"/>
    <col min="13315" max="13316" width="9" style="18"/>
    <col min="13317" max="13317" width="13" style="18" customWidth="1"/>
    <col min="13318" max="13568" width="9" style="18"/>
    <col min="13569" max="13569" width="45.1" style="18" customWidth="1"/>
    <col min="13570" max="13570" width="24.6" style="18" customWidth="1"/>
    <col min="13571" max="13572" width="9" style="18"/>
    <col min="13573" max="13573" width="13" style="18" customWidth="1"/>
    <col min="13574" max="13824" width="9" style="18"/>
    <col min="13825" max="13825" width="45.1" style="18" customWidth="1"/>
    <col min="13826" max="13826" width="24.6" style="18" customWidth="1"/>
    <col min="13827" max="13828" width="9" style="18"/>
    <col min="13829" max="13829" width="13" style="18" customWidth="1"/>
    <col min="13830" max="14080" width="9" style="18"/>
    <col min="14081" max="14081" width="45.1" style="18" customWidth="1"/>
    <col min="14082" max="14082" width="24.6" style="18" customWidth="1"/>
    <col min="14083" max="14084" width="9" style="18"/>
    <col min="14085" max="14085" width="13" style="18" customWidth="1"/>
    <col min="14086" max="14336" width="9" style="18"/>
    <col min="14337" max="14337" width="45.1" style="18" customWidth="1"/>
    <col min="14338" max="14338" width="24.6" style="18" customWidth="1"/>
    <col min="14339" max="14340" width="9" style="18"/>
    <col min="14341" max="14341" width="13" style="18" customWidth="1"/>
    <col min="14342" max="14592" width="9" style="18"/>
    <col min="14593" max="14593" width="45.1" style="18" customWidth="1"/>
    <col min="14594" max="14594" width="24.6" style="18" customWidth="1"/>
    <col min="14595" max="14596" width="9" style="18"/>
    <col min="14597" max="14597" width="13" style="18" customWidth="1"/>
    <col min="14598" max="14848" width="9" style="18"/>
    <col min="14849" max="14849" width="45.1" style="18" customWidth="1"/>
    <col min="14850" max="14850" width="24.6" style="18" customWidth="1"/>
    <col min="14851" max="14852" width="9" style="18"/>
    <col min="14853" max="14853" width="13" style="18" customWidth="1"/>
    <col min="14854" max="15104" width="9" style="18"/>
    <col min="15105" max="15105" width="45.1" style="18" customWidth="1"/>
    <col min="15106" max="15106" width="24.6" style="18" customWidth="1"/>
    <col min="15107" max="15108" width="9" style="18"/>
    <col min="15109" max="15109" width="13" style="18" customWidth="1"/>
    <col min="15110" max="15360" width="9" style="18"/>
    <col min="15361" max="15361" width="45.1" style="18" customWidth="1"/>
    <col min="15362" max="15362" width="24.6" style="18" customWidth="1"/>
    <col min="15363" max="15364" width="9" style="18"/>
    <col min="15365" max="15365" width="13" style="18" customWidth="1"/>
    <col min="15366" max="15616" width="9" style="18"/>
    <col min="15617" max="15617" width="45.1" style="18" customWidth="1"/>
    <col min="15618" max="15618" width="24.6" style="18" customWidth="1"/>
    <col min="15619" max="15620" width="9" style="18"/>
    <col min="15621" max="15621" width="13" style="18" customWidth="1"/>
    <col min="15622" max="15872" width="9" style="18"/>
    <col min="15873" max="15873" width="45.1" style="18" customWidth="1"/>
    <col min="15874" max="15874" width="24.6" style="18" customWidth="1"/>
    <col min="15875" max="15876" width="9" style="18"/>
    <col min="15877" max="15877" width="13" style="18" customWidth="1"/>
    <col min="15878" max="16128" width="9" style="18"/>
    <col min="16129" max="16129" width="45.1" style="18" customWidth="1"/>
    <col min="16130" max="16130" width="24.6" style="18" customWidth="1"/>
    <col min="16131" max="16132" width="9" style="18"/>
    <col min="16133" max="16133" width="13" style="18" customWidth="1"/>
    <col min="16134" max="16384" width="9" style="18"/>
  </cols>
  <sheetData>
    <row r="1" spans="1:2" ht="15.75" customHeight="1">
      <c r="A1" s="18" t="s">
        <v>1278</v>
      </c>
      <c r="B1" s="18"/>
    </row>
    <row r="2" spans="1:2" ht="28.5" customHeight="1">
      <c r="A2" s="19" t="s">
        <v>1279</v>
      </c>
      <c r="B2" s="19"/>
    </row>
    <row r="3" spans="1:2" ht="23.25" customHeight="1">
      <c r="A3" s="18"/>
      <c r="B3" s="20" t="s">
        <v>2</v>
      </c>
    </row>
    <row r="4" spans="1:2" s="17" customFormat="1" ht="22.5" customHeight="1">
      <c r="A4" s="21" t="s">
        <v>1143</v>
      </c>
      <c r="B4" s="22" t="s">
        <v>4</v>
      </c>
    </row>
    <row r="5" spans="1:2" ht="17.25" customHeight="1">
      <c r="A5" s="23" t="s">
        <v>1280</v>
      </c>
      <c r="B5" s="24">
        <f>SUM(B6:B9)</f>
        <v>32524</v>
      </c>
    </row>
    <row r="6" spans="1:2" ht="17.25" customHeight="1">
      <c r="A6" s="25" t="s">
        <v>1281</v>
      </c>
      <c r="B6" s="26">
        <v>30621</v>
      </c>
    </row>
    <row r="7" spans="1:2" ht="17.25" customHeight="1">
      <c r="A7" s="25" t="s">
        <v>1282</v>
      </c>
      <c r="B7" s="26">
        <v>1255</v>
      </c>
    </row>
    <row r="8" spans="1:2" ht="17.25" customHeight="1">
      <c r="A8" s="25" t="s">
        <v>1283</v>
      </c>
      <c r="B8" s="26">
        <v>606</v>
      </c>
    </row>
    <row r="9" spans="1:2" ht="17.25" customHeight="1">
      <c r="A9" s="27" t="s">
        <v>1284</v>
      </c>
      <c r="B9" s="26">
        <v>42</v>
      </c>
    </row>
    <row r="10" spans="1:2" ht="17.25" customHeight="1">
      <c r="A10" s="28" t="s">
        <v>1285</v>
      </c>
      <c r="B10" s="24">
        <f>B11+B14</f>
        <v>93908</v>
      </c>
    </row>
    <row r="11" spans="1:2" ht="17.25" customHeight="1">
      <c r="A11" s="27" t="s">
        <v>1286</v>
      </c>
      <c r="B11" s="26">
        <v>86282</v>
      </c>
    </row>
    <row r="12" spans="1:2" ht="17.25" customHeight="1">
      <c r="A12" s="29" t="s">
        <v>1287</v>
      </c>
      <c r="B12" s="26">
        <v>70994</v>
      </c>
    </row>
    <row r="13" spans="1:2" ht="17.25" customHeight="1">
      <c r="A13" s="27" t="s">
        <v>1288</v>
      </c>
      <c r="B13" s="26">
        <v>15288</v>
      </c>
    </row>
    <row r="14" spans="1:2" ht="17.25" customHeight="1">
      <c r="A14" s="27" t="s">
        <v>1289</v>
      </c>
      <c r="B14" s="26">
        <v>7626</v>
      </c>
    </row>
    <row r="15" spans="1:2" ht="17.25" customHeight="1">
      <c r="A15" s="25"/>
      <c r="B15" s="26"/>
    </row>
    <row r="16" spans="1:2" ht="17.25" customHeight="1">
      <c r="A16" s="30"/>
      <c r="B16" s="26"/>
    </row>
    <row r="17" spans="1:2" ht="17.25" customHeight="1">
      <c r="A17" s="30"/>
      <c r="B17" s="26"/>
    </row>
    <row r="18" spans="1:2" ht="17.25" customHeight="1">
      <c r="A18" s="31"/>
      <c r="B18" s="26"/>
    </row>
    <row r="19" spans="1:2" ht="17.25" customHeight="1">
      <c r="A19" s="30"/>
      <c r="B19" s="26"/>
    </row>
    <row r="20" spans="1:2" ht="17.25" customHeight="1">
      <c r="A20" s="32" t="s">
        <v>73</v>
      </c>
      <c r="B20" s="24">
        <f>B5+B10</f>
        <v>126432</v>
      </c>
    </row>
    <row r="21" spans="1:2" ht="17.25" customHeight="1">
      <c r="A21" s="33" t="s">
        <v>1290</v>
      </c>
      <c r="B21" s="34">
        <v>152534</v>
      </c>
    </row>
    <row r="22" spans="1:2" ht="17.25" customHeight="1">
      <c r="A22" s="35" t="s">
        <v>20</v>
      </c>
      <c r="B22" s="26"/>
    </row>
    <row r="23" spans="1:2" ht="17.25" customHeight="1">
      <c r="A23" s="31"/>
      <c r="B23" s="26"/>
    </row>
    <row r="24" spans="1:2" ht="17.25" customHeight="1">
      <c r="A24" s="31"/>
      <c r="B24" s="26"/>
    </row>
    <row r="25" spans="1:2" ht="17.25" customHeight="1">
      <c r="A25" s="31"/>
      <c r="B25" s="26"/>
    </row>
    <row r="26" spans="1:2" ht="17.25" customHeight="1">
      <c r="A26" s="36" t="s">
        <v>1206</v>
      </c>
      <c r="B26" s="37">
        <f>B5+B10+B21</f>
        <v>278966</v>
      </c>
    </row>
    <row r="27" spans="1:2" ht="45.75" customHeight="1">
      <c r="A27" s="38" t="s">
        <v>1277</v>
      </c>
      <c r="B27" s="18"/>
    </row>
  </sheetData>
  <mergeCells count="1">
    <mergeCell ref="A2:B2"/>
  </mergeCells>
  <printOptions horizontalCentered="1"/>
  <pageMargins left="0.49" right="0.37" top="0.748031496062992" bottom="0.748031496062992" header="0.31496062992126" footer="0.31496062992126"/>
  <pageSetup firstPageNumber="-4105" useFirstPageNumber="1" fitToHeight="0" fitToWidth="0" orientation="portrait" paperSize="9" scale="9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56f0635b-3566-45fc-89cb-5030769a9415}">
  <dimension ref="A1:B17"/>
  <sheetViews>
    <sheetView workbookViewId="0" topLeftCell="A10">
      <selection pane="topLeft" activeCell="F17" sqref="F17"/>
    </sheetView>
  </sheetViews>
  <sheetFormatPr defaultColWidth="9" defaultRowHeight="14.25" outlineLevelCol="1"/>
  <cols>
    <col min="1" max="1" width="44.8" style="1" customWidth="1"/>
    <col min="2" max="2" width="44" style="1" customWidth="1"/>
    <col min="3" max="16384" width="9" style="1"/>
  </cols>
  <sheetData>
    <row r="1" spans="1:2" ht="17.25" customHeight="1">
      <c r="A1" s="2" t="s">
        <v>1291</v>
      </c>
      <c r="B1" s="1"/>
    </row>
    <row r="2" spans="1:2" ht="25.5">
      <c r="A2" s="3" t="s">
        <v>1292</v>
      </c>
      <c r="B2" s="3"/>
    </row>
    <row r="3" spans="1:2" ht="24" customHeight="1">
      <c r="A3" s="4" t="s">
        <v>1293</v>
      </c>
      <c r="B3" s="5" t="s">
        <v>2</v>
      </c>
    </row>
    <row r="4" spans="1:2" ht="45" customHeight="1">
      <c r="A4" s="6" t="s">
        <v>1294</v>
      </c>
      <c r="B4" s="7" t="s">
        <v>1295</v>
      </c>
    </row>
    <row r="5" spans="1:2" ht="34.5" customHeight="1">
      <c r="A5" s="7" t="s">
        <v>1114</v>
      </c>
      <c r="B5" s="7">
        <f>B6+B7+B8</f>
        <v>2831.89156</v>
      </c>
    </row>
    <row r="6" spans="1:2" ht="34.5" customHeight="1">
      <c r="A6" s="8" t="s">
        <v>1296</v>
      </c>
      <c r="B6" s="9">
        <v>10</v>
      </c>
    </row>
    <row r="7" spans="1:2" ht="34.5" customHeight="1">
      <c r="A7" s="8" t="s">
        <v>1297</v>
      </c>
      <c r="B7" s="9">
        <v>1063.3388299999999</v>
      </c>
    </row>
    <row r="8" spans="1:2" ht="34.5" customHeight="1">
      <c r="A8" s="8" t="s">
        <v>1298</v>
      </c>
      <c r="B8" s="9">
        <v>1758.5527300000001</v>
      </c>
    </row>
    <row r="9" spans="1:2" ht="34.5" customHeight="1">
      <c r="A9" s="8" t="s">
        <v>1299</v>
      </c>
      <c r="B9" s="9">
        <v>1121.5527300000001</v>
      </c>
    </row>
    <row r="10" spans="1:2" ht="34.5" customHeight="1">
      <c r="A10" s="8" t="s">
        <v>1300</v>
      </c>
      <c r="B10" s="9">
        <v>637</v>
      </c>
    </row>
    <row r="11" spans="1:2" ht="13.5">
      <c r="A11" s="10"/>
      <c r="B11" s="1"/>
    </row>
    <row r="12" spans="1:2" ht="13.5">
      <c r="A12" s="11" t="s">
        <v>1301</v>
      </c>
      <c r="B12" s="12"/>
    </row>
    <row r="13" spans="1:2" ht="13.5">
      <c r="A13" s="13"/>
      <c r="B13" s="14"/>
    </row>
    <row r="14" spans="1:2" ht="13.5">
      <c r="A14" s="13"/>
      <c r="B14" s="14"/>
    </row>
    <row r="15" spans="1:2" ht="13.5">
      <c r="A15" s="13"/>
      <c r="B15" s="14"/>
    </row>
    <row r="16" spans="1:2" ht="13.5">
      <c r="A16" s="13"/>
      <c r="B16" s="14"/>
    </row>
    <row r="17" spans="1:2" ht="234.75" customHeight="1">
      <c r="A17" s="15"/>
      <c r="B17" s="16"/>
    </row>
  </sheetData>
  <mergeCells count="2">
    <mergeCell ref="A2:B2"/>
    <mergeCell ref="A12:B17"/>
  </mergeCells>
  <printOptions horizontalCentered="1"/>
  <pageMargins left="0.393700787401575" right="0.393700787401575" top="0.78740157480315" bottom="0.748031496062992" header="0.511811023622047" footer="0.433070866141732"/>
  <pageSetup orientation="portrait" paperSize="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8ee73768-e092-4e00-93c6-11ac35cb8ba9}">
  <sheetPr>
    <tabColor indexed="37"/>
  </sheetPr>
  <dimension ref="A1:D51"/>
  <sheetViews>
    <sheetView showZeros="0" workbookViewId="0" topLeftCell="A1">
      <pane xSplit="1" ySplit="4" topLeftCell="B26" activePane="bottomRight" state="frozen"/>
      <selection pane="topLeft" activeCell="A1" sqref="A1"/>
      <selection pane="bottomLeft" activeCell="A1" sqref="A1"/>
      <selection pane="topRight" activeCell="A1" sqref="A1"/>
      <selection pane="bottomRight" activeCell="F14" sqref="F14"/>
    </sheetView>
  </sheetViews>
  <sheetFormatPr defaultColWidth="9" defaultRowHeight="13.5" customHeight="1" outlineLevelCol="3"/>
  <cols>
    <col min="1" max="1" width="39.5" style="106" customWidth="1"/>
    <col min="2" max="2" width="14.8" style="106" customWidth="1"/>
    <col min="3" max="3" width="14.9" style="106" customWidth="1"/>
    <col min="4" max="4" width="14.6" style="106" customWidth="1"/>
    <col min="5" max="16384" width="9" style="106"/>
  </cols>
  <sheetData>
    <row r="1" spans="1:4" ht="13.5" customHeight="1">
      <c r="A1" s="106" t="s">
        <v>43</v>
      </c>
      <c r="B1" s="106"/>
      <c r="C1" s="106"/>
      <c r="D1" s="106"/>
    </row>
    <row r="2" spans="1:4" ht="49.5" customHeight="1">
      <c r="A2" s="123" t="s">
        <v>44</v>
      </c>
      <c r="B2" s="123"/>
      <c r="C2" s="123"/>
      <c r="D2" s="123"/>
    </row>
    <row r="3" spans="1:4" ht="15.75" customHeight="1">
      <c r="A3" s="106"/>
      <c r="B3" s="106"/>
      <c r="C3" s="106"/>
      <c r="D3" s="109" t="s">
        <v>2</v>
      </c>
    </row>
    <row r="4" spans="1:4" ht="40.5" customHeight="1">
      <c r="A4" s="169" t="s">
        <v>3</v>
      </c>
      <c r="B4" s="201" t="s">
        <v>4</v>
      </c>
      <c r="C4" s="202" t="s">
        <v>45</v>
      </c>
      <c r="D4" s="203" t="s">
        <v>46</v>
      </c>
    </row>
    <row r="5" spans="1:4" ht="17.25" customHeight="1">
      <c r="A5" s="204" t="s">
        <v>47</v>
      </c>
      <c r="B5" s="201"/>
      <c r="C5" s="202"/>
      <c r="D5" s="202"/>
    </row>
    <row r="6" spans="1:4" ht="17.25" customHeight="1">
      <c r="A6" s="174" t="s">
        <v>48</v>
      </c>
      <c r="B6" s="175">
        <f>D6-C6</f>
        <v>23698</v>
      </c>
      <c r="C6" s="205">
        <f>51805+40+30000</f>
        <v>81845</v>
      </c>
      <c r="D6" s="175">
        <v>105543</v>
      </c>
    </row>
    <row r="7" spans="1:4" ht="17.25" customHeight="1">
      <c r="A7" s="174" t="s">
        <v>49</v>
      </c>
      <c r="B7" s="175">
        <f t="shared" si="0" ref="B7:B31">D7-C7</f>
        <v>0</v>
      </c>
      <c r="C7" s="205"/>
      <c r="D7" s="175"/>
    </row>
    <row r="8" spans="1:4" ht="17.25" customHeight="1">
      <c r="A8" s="206" t="s">
        <v>50</v>
      </c>
      <c r="B8" s="175">
        <f t="shared" si="0"/>
        <v>1344</v>
      </c>
      <c r="C8" s="205">
        <v>100</v>
      </c>
      <c r="D8" s="206">
        <v>1444</v>
      </c>
    </row>
    <row r="9" spans="1:4" ht="17.25" customHeight="1">
      <c r="A9" s="206" t="s">
        <v>51</v>
      </c>
      <c r="B9" s="175">
        <f t="shared" si="0"/>
        <v>1819</v>
      </c>
      <c r="C9" s="205">
        <f>3187+10000</f>
        <v>13187</v>
      </c>
      <c r="D9" s="206">
        <v>15006</v>
      </c>
    </row>
    <row r="10" spans="1:4" ht="17.25" customHeight="1">
      <c r="A10" s="206" t="s">
        <v>52</v>
      </c>
      <c r="B10" s="175">
        <f t="shared" si="0"/>
        <v>16252</v>
      </c>
      <c r="C10" s="205">
        <f>39+26835+55000</f>
        <v>81874</v>
      </c>
      <c r="D10" s="206">
        <v>98126</v>
      </c>
    </row>
    <row r="11" spans="1:4" ht="17.25" customHeight="1">
      <c r="A11" s="206" t="s">
        <v>53</v>
      </c>
      <c r="B11" s="175">
        <f t="shared" si="0"/>
        <v>260</v>
      </c>
      <c r="C11" s="205"/>
      <c r="D11" s="206">
        <v>260</v>
      </c>
    </row>
    <row r="12" spans="1:4" ht="17.25" customHeight="1">
      <c r="A12" s="206" t="s">
        <v>54</v>
      </c>
      <c r="B12" s="175">
        <f t="shared" si="0"/>
        <v>4979</v>
      </c>
      <c r="C12" s="205">
        <f>125+1734</f>
        <v>1859</v>
      </c>
      <c r="D12" s="206">
        <v>6838</v>
      </c>
    </row>
    <row r="13" spans="1:4" ht="17.25" customHeight="1">
      <c r="A13" s="206" t="s">
        <v>55</v>
      </c>
      <c r="B13" s="175">
        <f t="shared" si="0"/>
        <v>34212</v>
      </c>
      <c r="C13" s="205">
        <f>777+45715+13137</f>
        <v>59629</v>
      </c>
      <c r="D13" s="206">
        <v>93841</v>
      </c>
    </row>
    <row r="14" spans="1:4" ht="17.25" customHeight="1">
      <c r="A14" s="206" t="s">
        <v>56</v>
      </c>
      <c r="B14" s="175">
        <f t="shared" si="0"/>
        <v>23784</v>
      </c>
      <c r="C14" s="205">
        <f>241+11257</f>
        <v>11498</v>
      </c>
      <c r="D14" s="206">
        <v>35282</v>
      </c>
    </row>
    <row r="15" spans="1:4" ht="17.25" customHeight="1">
      <c r="A15" s="206" t="s">
        <v>57</v>
      </c>
      <c r="B15" s="175">
        <f t="shared" si="0"/>
        <v>646</v>
      </c>
      <c r="C15" s="205">
        <f>360+282</f>
        <v>642</v>
      </c>
      <c r="D15" s="206">
        <v>1288</v>
      </c>
    </row>
    <row r="16" spans="1:4" ht="17.25" customHeight="1">
      <c r="A16" s="206" t="s">
        <v>58</v>
      </c>
      <c r="B16" s="175">
        <f t="shared" si="0"/>
        <v>5000</v>
      </c>
      <c r="C16" s="205">
        <v>1079</v>
      </c>
      <c r="D16" s="206">
        <v>6079</v>
      </c>
    </row>
    <row r="17" spans="1:4" ht="17.25" customHeight="1">
      <c r="A17" s="206" t="s">
        <v>59</v>
      </c>
      <c r="B17" s="175">
        <f t="shared" si="0"/>
        <v>46471</v>
      </c>
      <c r="C17" s="205">
        <f>2989+9496+38393</f>
        <v>50878</v>
      </c>
      <c r="D17" s="206">
        <v>97349</v>
      </c>
    </row>
    <row r="18" spans="1:4" ht="17.25" customHeight="1">
      <c r="A18" s="206" t="s">
        <v>60</v>
      </c>
      <c r="B18" s="175">
        <f t="shared" si="0"/>
        <v>2400</v>
      </c>
      <c r="C18" s="205">
        <f>1115+10696</f>
        <v>11811</v>
      </c>
      <c r="D18" s="206">
        <v>14211</v>
      </c>
    </row>
    <row r="19" spans="1:4" ht="17.25" customHeight="1">
      <c r="A19" s="206" t="s">
        <v>61</v>
      </c>
      <c r="B19" s="175">
        <f t="shared" si="0"/>
        <v>6000</v>
      </c>
      <c r="C19" s="205">
        <v>600</v>
      </c>
      <c r="D19" s="206">
        <v>6600</v>
      </c>
    </row>
    <row r="20" spans="1:4" ht="17.25" customHeight="1">
      <c r="A20" s="206" t="s">
        <v>62</v>
      </c>
      <c r="B20" s="175">
        <f t="shared" si="0"/>
        <v>265</v>
      </c>
      <c r="C20" s="205">
        <v>20</v>
      </c>
      <c r="D20" s="206">
        <v>285</v>
      </c>
    </row>
    <row r="21" spans="1:4" ht="17.25" customHeight="1">
      <c r="A21" s="206" t="s">
        <v>63</v>
      </c>
      <c r="B21" s="175">
        <f t="shared" si="0"/>
        <v>500</v>
      </c>
      <c r="C21" s="205"/>
      <c r="D21" s="206">
        <v>500</v>
      </c>
    </row>
    <row r="22" spans="1:4" ht="17.25" customHeight="1">
      <c r="A22" s="206" t="s">
        <v>64</v>
      </c>
      <c r="B22" s="175">
        <f t="shared" si="0"/>
        <v>0</v>
      </c>
      <c r="C22" s="205"/>
      <c r="D22" s="206"/>
    </row>
    <row r="23" spans="1:4" ht="17.25" customHeight="1">
      <c r="A23" s="206" t="s">
        <v>65</v>
      </c>
      <c r="B23" s="175">
        <f t="shared" si="0"/>
        <v>1802</v>
      </c>
      <c r="C23" s="205"/>
      <c r="D23" s="206">
        <v>1802</v>
      </c>
    </row>
    <row r="24" spans="1:4" ht="17.25" customHeight="1">
      <c r="A24" s="206" t="s">
        <v>66</v>
      </c>
      <c r="B24" s="175">
        <f t="shared" si="0"/>
        <v>11650</v>
      </c>
      <c r="C24" s="205">
        <v>2162</v>
      </c>
      <c r="D24" s="206">
        <v>13812</v>
      </c>
    </row>
    <row r="25" spans="1:4" ht="17.25" customHeight="1">
      <c r="A25" s="206" t="s">
        <v>67</v>
      </c>
      <c r="B25" s="175">
        <f t="shared" si="0"/>
        <v>10</v>
      </c>
      <c r="C25" s="205"/>
      <c r="D25" s="206">
        <v>10</v>
      </c>
    </row>
    <row r="26" spans="1:4" ht="17.25" customHeight="1">
      <c r="A26" s="206" t="s">
        <v>68</v>
      </c>
      <c r="B26" s="175">
        <f t="shared" si="0"/>
        <v>1247</v>
      </c>
      <c r="C26" s="205"/>
      <c r="D26" s="206">
        <v>1247</v>
      </c>
    </row>
    <row r="27" spans="1:4" ht="17.25" customHeight="1">
      <c r="A27" s="206" t="s">
        <v>69</v>
      </c>
      <c r="B27" s="175">
        <f t="shared" si="0"/>
        <v>6000</v>
      </c>
      <c r="C27" s="205"/>
      <c r="D27" s="206">
        <v>6000</v>
      </c>
    </row>
    <row r="28" spans="1:4" ht="17.25" customHeight="1">
      <c r="A28" s="206" t="s">
        <v>70</v>
      </c>
      <c r="B28" s="175">
        <f t="shared" si="0"/>
        <v>0</v>
      </c>
      <c r="C28" s="206">
        <v>10072</v>
      </c>
      <c r="D28" s="206">
        <v>10072</v>
      </c>
    </row>
    <row r="29" spans="1:4" ht="17.25" customHeight="1">
      <c r="A29" s="206" t="s">
        <v>71</v>
      </c>
      <c r="B29" s="175">
        <f t="shared" si="0"/>
        <v>0</v>
      </c>
      <c r="C29" s="118"/>
      <c r="D29" s="206"/>
    </row>
    <row r="30" spans="1:4" ht="17.25" customHeight="1">
      <c r="A30" s="206" t="s">
        <v>72</v>
      </c>
      <c r="B30" s="175">
        <f t="shared" si="0"/>
        <v>0</v>
      </c>
      <c r="C30" s="118">
        <v>39300</v>
      </c>
      <c r="D30" s="206">
        <v>39300</v>
      </c>
    </row>
    <row r="31" spans="1:4" ht="17.25" customHeight="1">
      <c r="A31" s="207" t="s">
        <v>73</v>
      </c>
      <c r="B31" s="175">
        <f t="shared" si="0"/>
        <v>188339</v>
      </c>
      <c r="C31" s="175">
        <f t="shared" si="1" ref="C31:D31">SUM(C6:C30)</f>
        <v>366556</v>
      </c>
      <c r="D31" s="175">
        <f t="shared" si="1"/>
        <v>554895</v>
      </c>
    </row>
    <row r="32" spans="1:4" ht="17.25" customHeight="1">
      <c r="A32" s="118"/>
      <c r="B32" s="208"/>
      <c r="C32" s="118"/>
      <c r="D32" s="118"/>
    </row>
    <row r="33" spans="1:4" ht="17.25" customHeight="1">
      <c r="A33" s="171" t="s">
        <v>74</v>
      </c>
      <c r="B33" s="208"/>
      <c r="C33" s="118"/>
      <c r="D33" s="118"/>
    </row>
    <row r="34" spans="1:4" ht="17.25" customHeight="1">
      <c r="A34" s="174" t="s">
        <v>75</v>
      </c>
      <c r="B34" s="208"/>
      <c r="C34" s="118"/>
      <c r="D34" s="118"/>
    </row>
    <row r="35" spans="1:4" ht="17.25" customHeight="1">
      <c r="A35" s="174" t="s">
        <v>76</v>
      </c>
      <c r="B35" s="208"/>
      <c r="C35" s="118"/>
      <c r="D35" s="118"/>
    </row>
    <row r="36" spans="1:4" ht="17.25" customHeight="1">
      <c r="A36" s="174" t="s">
        <v>77</v>
      </c>
      <c r="B36" s="208"/>
      <c r="C36" s="118"/>
      <c r="D36" s="118"/>
    </row>
    <row r="37" spans="1:4" ht="17.25" customHeight="1">
      <c r="A37" s="209" t="s">
        <v>20</v>
      </c>
      <c r="B37" s="208"/>
      <c r="C37" s="118"/>
      <c r="D37" s="118"/>
    </row>
    <row r="38" spans="1:4" ht="17.25" customHeight="1">
      <c r="A38" s="174"/>
      <c r="B38" s="210"/>
      <c r="C38" s="118"/>
      <c r="D38" s="118"/>
    </row>
    <row r="39" spans="1:4" ht="13.5" customHeight="1">
      <c r="A39" s="211"/>
      <c r="B39" s="118"/>
      <c r="C39" s="118"/>
      <c r="D39" s="118"/>
    </row>
    <row r="40" spans="1:4" ht="13.5" customHeight="1">
      <c r="A40" s="116"/>
      <c r="B40" s="118"/>
      <c r="C40" s="118"/>
      <c r="D40" s="118"/>
    </row>
    <row r="41" spans="1:4" ht="13.5" customHeight="1">
      <c r="A41" s="179"/>
      <c r="B41" s="118"/>
      <c r="C41" s="118"/>
      <c r="D41" s="118"/>
    </row>
    <row r="42" spans="1:4" ht="13.5" customHeight="1">
      <c r="A42" s="119" t="s">
        <v>78</v>
      </c>
      <c r="B42" s="118"/>
      <c r="C42" s="118"/>
      <c r="D42" s="118"/>
    </row>
    <row r="43" spans="1:4" ht="13.5" customHeight="1">
      <c r="A43" s="119" t="s">
        <v>79</v>
      </c>
      <c r="B43" s="118"/>
      <c r="C43" s="118"/>
      <c r="D43" s="118"/>
    </row>
    <row r="44" spans="1:4" ht="13.5" customHeight="1">
      <c r="A44" s="119" t="s">
        <v>80</v>
      </c>
      <c r="B44" s="118"/>
      <c r="C44" s="118"/>
      <c r="D44" s="118"/>
    </row>
    <row r="45" spans="1:4" ht="13.5" customHeight="1">
      <c r="A45" s="212" t="s">
        <v>81</v>
      </c>
      <c r="B45" s="118"/>
      <c r="C45" s="118"/>
      <c r="D45" s="118"/>
    </row>
    <row r="46" spans="1:4" ht="13.5" customHeight="1">
      <c r="A46" s="212" t="s">
        <v>82</v>
      </c>
      <c r="B46" s="118"/>
      <c r="C46" s="118"/>
      <c r="D46" s="118"/>
    </row>
    <row r="47" spans="1:4" ht="13.5" customHeight="1">
      <c r="A47" s="212" t="s">
        <v>83</v>
      </c>
      <c r="B47" s="118"/>
      <c r="C47" s="118"/>
      <c r="D47" s="118"/>
    </row>
    <row r="48" spans="1:4" ht="13.5" customHeight="1">
      <c r="A48" s="209" t="s">
        <v>20</v>
      </c>
      <c r="B48" s="118"/>
      <c r="C48" s="118"/>
      <c r="D48" s="118"/>
    </row>
    <row r="49" spans="1:4" ht="13.5" customHeight="1">
      <c r="A49" s="119"/>
      <c r="B49" s="118"/>
      <c r="C49" s="118"/>
      <c r="D49" s="118"/>
    </row>
    <row r="50" spans="1:4" ht="13.5" customHeight="1">
      <c r="A50" s="118"/>
      <c r="B50" s="118"/>
      <c r="C50" s="118"/>
      <c r="D50" s="118"/>
    </row>
    <row r="51" spans="1:4" ht="13.5" customHeight="1">
      <c r="A51" s="213" t="s">
        <v>84</v>
      </c>
      <c r="B51" s="118"/>
      <c r="C51" s="118"/>
      <c r="D51" s="118"/>
    </row>
  </sheetData>
  <mergeCells count="1">
    <mergeCell ref="A2:D2"/>
  </mergeCells>
  <printOptions horizontalCentered="1"/>
  <pageMargins left="0.33" right="0.52" top="0.748031496062992" bottom="0.748031496062992" header="0.31496062992126" footer="0.31496062992126"/>
  <pageSetup firstPageNumber="-4105" useFirstPageNumber="1" horizontalDpi="1200" verticalDpi="1200" orientation="portrait" paperSize="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d1dbddb5-909b-4302-951c-cbaf7c36baeb}">
  <sheetPr>
    <tabColor indexed="37"/>
  </sheetPr>
  <dimension ref="A1:D1277"/>
  <sheetViews>
    <sheetView showZeros="0" workbookViewId="0" topLeftCell="A1">
      <pane xSplit="1" ySplit="4" topLeftCell="B1262" activePane="bottomRight" state="frozen"/>
      <selection pane="topLeft" activeCell="A1" sqref="A1"/>
      <selection pane="bottomLeft" activeCell="A1" sqref="A1"/>
      <selection pane="topRight" activeCell="A1" sqref="A1"/>
      <selection pane="bottomRight" activeCell="B1277" sqref="B1277:C1277"/>
    </sheetView>
  </sheetViews>
  <sheetFormatPr defaultColWidth="9" defaultRowHeight="13.5" customHeight="1" outlineLevelCol="3"/>
  <cols>
    <col min="1" max="1" width="44.5" style="180" customWidth="1"/>
    <col min="2" max="2" width="15.4" style="181" customWidth="1"/>
    <col min="3" max="3" width="14.9" style="181" customWidth="1"/>
    <col min="4" max="4" width="13.3" style="181" customWidth="1"/>
    <col min="5" max="16384" width="9" style="180"/>
  </cols>
  <sheetData>
    <row r="1" spans="1:4" ht="13.5" customHeight="1">
      <c r="A1" s="180" t="s">
        <v>85</v>
      </c>
      <c r="B1" s="181"/>
      <c r="C1" s="181"/>
      <c r="D1" s="181"/>
    </row>
    <row r="2" spans="1:4" ht="49.5" customHeight="1">
      <c r="A2" s="182" t="s">
        <v>86</v>
      </c>
      <c r="B2" s="182"/>
      <c r="C2" s="182"/>
      <c r="D2" s="182"/>
    </row>
    <row r="3" spans="1:4" ht="15.75" customHeight="1">
      <c r="A3" s="180"/>
      <c r="B3" s="181"/>
      <c r="C3" s="181"/>
      <c r="D3" s="183" t="s">
        <v>2</v>
      </c>
    </row>
    <row r="4" spans="1:4" ht="40.5" customHeight="1">
      <c r="A4" s="184" t="s">
        <v>3</v>
      </c>
      <c r="B4" s="185" t="s">
        <v>4</v>
      </c>
      <c r="C4" s="186" t="s">
        <v>45</v>
      </c>
      <c r="D4" s="186" t="s">
        <v>46</v>
      </c>
    </row>
    <row r="5" spans="1:4" ht="17.25" customHeight="1">
      <c r="A5" s="187" t="s">
        <v>87</v>
      </c>
      <c r="B5" s="188">
        <f>D5-C5</f>
        <v>7912</v>
      </c>
      <c r="C5" s="189">
        <f>C6+C18+C27+C38+C49+C60+C71+C83+C92+C105+C115+C124+C135+C148+C155+C163+C169+C176+C183+C190+C197+C204+C212+C218+C224+C231+C246</f>
        <v>81845</v>
      </c>
      <c r="D5" s="190">
        <f>D6+D18+D27+D38+D49+D60+D71+D83+D92+D105+D115+D124+D135+D148+D155+D163+D169+D176+D183+D190+D197+D204+D212+D218+D224+D231+D246</f>
        <v>89757</v>
      </c>
    </row>
    <row r="6" spans="1:4" ht="17.25" customHeight="1">
      <c r="A6" s="191" t="s">
        <v>88</v>
      </c>
      <c r="B6" s="188">
        <f t="shared" si="0" ref="B6:B69">D6-C6</f>
        <v>0</v>
      </c>
      <c r="C6" s="189">
        <f>SUM(C7:C17)</f>
        <v>463</v>
      </c>
      <c r="D6" s="190">
        <f>SUM(D7:D17)</f>
        <v>463</v>
      </c>
    </row>
    <row r="7" spans="1:4" ht="17.25" customHeight="1">
      <c r="A7" s="192" t="s">
        <v>89</v>
      </c>
      <c r="B7" s="188">
        <f t="shared" si="0"/>
        <v>0</v>
      </c>
      <c r="C7" s="189">
        <v>189</v>
      </c>
      <c r="D7" s="190">
        <v>189</v>
      </c>
    </row>
    <row r="8" spans="1:4" ht="17.25" customHeight="1">
      <c r="A8" s="192" t="s">
        <v>90</v>
      </c>
      <c r="B8" s="188">
        <f t="shared" si="0"/>
        <v>0</v>
      </c>
      <c r="C8" s="189">
        <v>166</v>
      </c>
      <c r="D8" s="190">
        <v>166</v>
      </c>
    </row>
    <row r="9" spans="1:4" ht="17.25" customHeight="1">
      <c r="A9" s="193" t="s">
        <v>91</v>
      </c>
      <c r="B9" s="188">
        <f t="shared" si="0"/>
        <v>0</v>
      </c>
      <c r="C9" s="189"/>
      <c r="D9" s="190"/>
    </row>
    <row r="10" spans="1:4" ht="17.25" customHeight="1">
      <c r="A10" s="193" t="s">
        <v>92</v>
      </c>
      <c r="B10" s="188">
        <f t="shared" si="0"/>
        <v>0</v>
      </c>
      <c r="C10" s="189"/>
      <c r="D10" s="190"/>
    </row>
    <row r="11" spans="1:4" ht="17.25" customHeight="1">
      <c r="A11" s="193" t="s">
        <v>93</v>
      </c>
      <c r="B11" s="188">
        <f t="shared" si="0"/>
        <v>0</v>
      </c>
      <c r="C11" s="189"/>
      <c r="D11" s="190"/>
    </row>
    <row r="12" spans="1:4" ht="17.25" customHeight="1">
      <c r="A12" s="191" t="s">
        <v>94</v>
      </c>
      <c r="B12" s="188">
        <f t="shared" si="0"/>
        <v>0</v>
      </c>
      <c r="C12" s="189"/>
      <c r="D12" s="190"/>
    </row>
    <row r="13" spans="1:4" ht="17.25" customHeight="1">
      <c r="A13" s="191" t="s">
        <v>95</v>
      </c>
      <c r="B13" s="188">
        <f t="shared" si="0"/>
        <v>0</v>
      </c>
      <c r="C13" s="189"/>
      <c r="D13" s="190"/>
    </row>
    <row r="14" spans="1:4" ht="17.25" customHeight="1">
      <c r="A14" s="191" t="s">
        <v>96</v>
      </c>
      <c r="B14" s="188">
        <f t="shared" si="0"/>
        <v>0</v>
      </c>
      <c r="C14" s="189"/>
      <c r="D14" s="190"/>
    </row>
    <row r="15" spans="1:4" ht="17.25" customHeight="1">
      <c r="A15" s="191" t="s">
        <v>97</v>
      </c>
      <c r="B15" s="188">
        <f t="shared" si="0"/>
        <v>0</v>
      </c>
      <c r="C15" s="189"/>
      <c r="D15" s="190"/>
    </row>
    <row r="16" spans="1:4" ht="17.25" customHeight="1">
      <c r="A16" s="191" t="s">
        <v>98</v>
      </c>
      <c r="B16" s="188">
        <f t="shared" si="0"/>
        <v>0</v>
      </c>
      <c r="C16" s="189"/>
      <c r="D16" s="190"/>
    </row>
    <row r="17" spans="1:4" ht="17.25" customHeight="1">
      <c r="A17" s="191" t="s">
        <v>99</v>
      </c>
      <c r="B17" s="188">
        <f t="shared" si="0"/>
        <v>0</v>
      </c>
      <c r="C17" s="189">
        <v>108</v>
      </c>
      <c r="D17" s="190">
        <v>108</v>
      </c>
    </row>
    <row r="18" spans="1:4" ht="17.25" customHeight="1">
      <c r="A18" s="191" t="s">
        <v>100</v>
      </c>
      <c r="B18" s="188">
        <f t="shared" si="0"/>
        <v>0</v>
      </c>
      <c r="C18" s="189">
        <f>SUM(C19:C26)</f>
        <v>362</v>
      </c>
      <c r="D18" s="190">
        <f>SUM(D19:D26)</f>
        <v>362</v>
      </c>
    </row>
    <row r="19" spans="1:4" ht="17.25" customHeight="1">
      <c r="A19" s="192" t="s">
        <v>89</v>
      </c>
      <c r="B19" s="188">
        <f t="shared" si="0"/>
        <v>0</v>
      </c>
      <c r="C19" s="189">
        <v>362</v>
      </c>
      <c r="D19" s="190">
        <v>362</v>
      </c>
    </row>
    <row r="20" spans="1:4" ht="17.25" customHeight="1">
      <c r="A20" s="192" t="s">
        <v>90</v>
      </c>
      <c r="B20" s="188">
        <f t="shared" si="0"/>
        <v>0</v>
      </c>
      <c r="C20" s="189"/>
      <c r="D20" s="190"/>
    </row>
    <row r="21" spans="1:4" ht="17.25" customHeight="1">
      <c r="A21" s="193" t="s">
        <v>91</v>
      </c>
      <c r="B21" s="188">
        <f t="shared" si="0"/>
        <v>0</v>
      </c>
      <c r="C21" s="189"/>
      <c r="D21" s="190"/>
    </row>
    <row r="22" spans="1:4" ht="17.25" customHeight="1">
      <c r="A22" s="193" t="s">
        <v>101</v>
      </c>
      <c r="B22" s="188">
        <f t="shared" si="0"/>
        <v>0</v>
      </c>
      <c r="C22" s="189"/>
      <c r="D22" s="190"/>
    </row>
    <row r="23" spans="1:4" ht="17.25" customHeight="1">
      <c r="A23" s="193" t="s">
        <v>102</v>
      </c>
      <c r="B23" s="188">
        <f t="shared" si="0"/>
        <v>0</v>
      </c>
      <c r="C23" s="189"/>
      <c r="D23" s="190"/>
    </row>
    <row r="24" spans="1:4" ht="17.25" customHeight="1">
      <c r="A24" s="193" t="s">
        <v>103</v>
      </c>
      <c r="B24" s="188">
        <f t="shared" si="0"/>
        <v>0</v>
      </c>
      <c r="C24" s="189"/>
      <c r="D24" s="190"/>
    </row>
    <row r="25" spans="1:4" ht="17.25" customHeight="1">
      <c r="A25" s="193" t="s">
        <v>98</v>
      </c>
      <c r="B25" s="188">
        <f t="shared" si="0"/>
        <v>0</v>
      </c>
      <c r="C25" s="189"/>
      <c r="D25" s="190"/>
    </row>
    <row r="26" spans="1:4" ht="17.25" customHeight="1">
      <c r="A26" s="193" t="s">
        <v>104</v>
      </c>
      <c r="B26" s="188">
        <f t="shared" si="0"/>
        <v>0</v>
      </c>
      <c r="C26" s="189"/>
      <c r="D26" s="190"/>
    </row>
    <row r="27" spans="1:4" ht="17.25" customHeight="1">
      <c r="A27" s="191" t="s">
        <v>105</v>
      </c>
      <c r="B27" s="188">
        <f t="shared" si="0"/>
        <v>356</v>
      </c>
      <c r="C27" s="189">
        <f>SUM(C28:C37)</f>
        <v>18607</v>
      </c>
      <c r="D27" s="190">
        <f>SUM(D28:D37)</f>
        <v>18963</v>
      </c>
    </row>
    <row r="28" spans="1:4" ht="17.25" customHeight="1">
      <c r="A28" s="192" t="s">
        <v>89</v>
      </c>
      <c r="B28" s="188">
        <f t="shared" si="0"/>
        <v>0</v>
      </c>
      <c r="C28" s="189">
        <v>18339</v>
      </c>
      <c r="D28" s="190">
        <v>18339</v>
      </c>
    </row>
    <row r="29" spans="1:4" ht="17.25" customHeight="1">
      <c r="A29" s="192" t="s">
        <v>90</v>
      </c>
      <c r="B29" s="188">
        <f t="shared" si="0"/>
        <v>0</v>
      </c>
      <c r="C29" s="189"/>
      <c r="D29" s="190"/>
    </row>
    <row r="30" spans="1:4" ht="17.25" customHeight="1">
      <c r="A30" s="193" t="s">
        <v>91</v>
      </c>
      <c r="B30" s="188">
        <f t="shared" si="0"/>
        <v>0</v>
      </c>
      <c r="C30" s="189"/>
      <c r="D30" s="190"/>
    </row>
    <row r="31" spans="1:4" ht="17.25" customHeight="1">
      <c r="A31" s="193" t="s">
        <v>106</v>
      </c>
      <c r="B31" s="188">
        <f t="shared" si="0"/>
        <v>0</v>
      </c>
      <c r="C31" s="189"/>
      <c r="D31" s="190"/>
    </row>
    <row r="32" spans="1:4" ht="17.25" customHeight="1">
      <c r="A32" s="193" t="s">
        <v>107</v>
      </c>
      <c r="B32" s="188">
        <f t="shared" si="0"/>
        <v>10</v>
      </c>
      <c r="C32" s="189"/>
      <c r="D32" s="190">
        <v>10</v>
      </c>
    </row>
    <row r="33" spans="1:4" ht="17.25" customHeight="1">
      <c r="A33" s="194" t="s">
        <v>108</v>
      </c>
      <c r="B33" s="188">
        <f t="shared" si="0"/>
        <v>0</v>
      </c>
      <c r="C33" s="189"/>
      <c r="D33" s="190"/>
    </row>
    <row r="34" spans="1:4" ht="17.25" customHeight="1">
      <c r="A34" s="192" t="s">
        <v>109</v>
      </c>
      <c r="B34" s="188">
        <f t="shared" si="0"/>
        <v>0</v>
      </c>
      <c r="C34" s="195">
        <v>268</v>
      </c>
      <c r="D34" s="190">
        <v>268</v>
      </c>
    </row>
    <row r="35" spans="1:4" ht="13.5" customHeight="1">
      <c r="A35" s="193" t="s">
        <v>110</v>
      </c>
      <c r="B35" s="188">
        <f t="shared" si="0"/>
        <v>0</v>
      </c>
      <c r="C35" s="190"/>
      <c r="D35" s="190"/>
    </row>
    <row r="36" spans="1:4" ht="13.5" customHeight="1">
      <c r="A36" s="193" t="s">
        <v>98</v>
      </c>
      <c r="B36" s="188">
        <f t="shared" si="0"/>
        <v>181</v>
      </c>
      <c r="C36" s="190"/>
      <c r="D36" s="190">
        <v>181</v>
      </c>
    </row>
    <row r="37" spans="1:4" ht="13.5" customHeight="1">
      <c r="A37" s="193" t="s">
        <v>111</v>
      </c>
      <c r="B37" s="188">
        <f t="shared" si="0"/>
        <v>165</v>
      </c>
      <c r="C37" s="190"/>
      <c r="D37" s="190">
        <v>165</v>
      </c>
    </row>
    <row r="38" spans="1:4" ht="13.5" customHeight="1">
      <c r="A38" s="191" t="s">
        <v>112</v>
      </c>
      <c r="B38" s="188">
        <f t="shared" si="0"/>
        <v>0</v>
      </c>
      <c r="C38" s="190">
        <f>SUM(C39:C48)</f>
        <v>853</v>
      </c>
      <c r="D38" s="190">
        <f>SUM(D39:D48)</f>
        <v>853</v>
      </c>
    </row>
    <row r="39" spans="1:4" ht="13.5" customHeight="1">
      <c r="A39" s="192" t="s">
        <v>89</v>
      </c>
      <c r="B39" s="188">
        <f t="shared" si="0"/>
        <v>0</v>
      </c>
      <c r="C39" s="190">
        <v>853</v>
      </c>
      <c r="D39" s="190">
        <v>853</v>
      </c>
    </row>
    <row r="40" spans="1:4" ht="13.5" customHeight="1">
      <c r="A40" s="192" t="s">
        <v>90</v>
      </c>
      <c r="B40" s="188">
        <f t="shared" si="0"/>
        <v>0</v>
      </c>
      <c r="C40" s="190"/>
      <c r="D40" s="190"/>
    </row>
    <row r="41" spans="1:4" ht="13.5" customHeight="1">
      <c r="A41" s="193" t="s">
        <v>91</v>
      </c>
      <c r="B41" s="188">
        <f t="shared" si="0"/>
        <v>0</v>
      </c>
      <c r="C41" s="190"/>
      <c r="D41" s="190"/>
    </row>
    <row r="42" spans="1:4" ht="13.5" customHeight="1">
      <c r="A42" s="193" t="s">
        <v>113</v>
      </c>
      <c r="B42" s="188">
        <f t="shared" si="0"/>
        <v>0</v>
      </c>
      <c r="C42" s="190"/>
      <c r="D42" s="190"/>
    </row>
    <row r="43" spans="1:4" ht="13.5" customHeight="1">
      <c r="A43" s="193" t="s">
        <v>114</v>
      </c>
      <c r="B43" s="188">
        <f t="shared" si="0"/>
        <v>0</v>
      </c>
      <c r="C43" s="190"/>
      <c r="D43" s="190"/>
    </row>
    <row r="44" spans="1:4" ht="13.5" customHeight="1">
      <c r="A44" s="192" t="s">
        <v>115</v>
      </c>
      <c r="B44" s="188">
        <f t="shared" si="0"/>
        <v>0</v>
      </c>
      <c r="C44" s="190"/>
      <c r="D44" s="190"/>
    </row>
    <row r="45" spans="1:4" ht="13.5" customHeight="1">
      <c r="A45" s="192" t="s">
        <v>116</v>
      </c>
      <c r="B45" s="188">
        <f t="shared" si="0"/>
        <v>0</v>
      </c>
      <c r="C45" s="190"/>
      <c r="D45" s="190"/>
    </row>
    <row r="46" spans="1:4" ht="13.5" customHeight="1">
      <c r="A46" s="192" t="s">
        <v>117</v>
      </c>
      <c r="B46" s="188">
        <f t="shared" si="0"/>
        <v>0</v>
      </c>
      <c r="C46" s="190"/>
      <c r="D46" s="190"/>
    </row>
    <row r="47" spans="1:4" ht="13.5" customHeight="1">
      <c r="A47" s="192" t="s">
        <v>98</v>
      </c>
      <c r="B47" s="188">
        <f t="shared" si="0"/>
        <v>0</v>
      </c>
      <c r="C47" s="190"/>
      <c r="D47" s="190"/>
    </row>
    <row r="48" spans="1:4" ht="13.5" customHeight="1">
      <c r="A48" s="193" t="s">
        <v>118</v>
      </c>
      <c r="B48" s="188">
        <f t="shared" si="0"/>
        <v>0</v>
      </c>
      <c r="C48" s="190"/>
      <c r="D48" s="190"/>
    </row>
    <row r="49" spans="1:4" ht="13.5" customHeight="1">
      <c r="A49" s="191" t="s">
        <v>119</v>
      </c>
      <c r="B49" s="188">
        <f t="shared" si="0"/>
        <v>617</v>
      </c>
      <c r="C49" s="190"/>
      <c r="D49" s="190">
        <f>SUM(D50:D59)</f>
        <v>617</v>
      </c>
    </row>
    <row r="50" spans="1:4" ht="13.5" customHeight="1">
      <c r="A50" s="193" t="s">
        <v>89</v>
      </c>
      <c r="B50" s="188">
        <f t="shared" si="0"/>
        <v>108</v>
      </c>
      <c r="C50" s="190"/>
      <c r="D50" s="190">
        <v>108</v>
      </c>
    </row>
    <row r="51" spans="1:4" ht="13.5" customHeight="1">
      <c r="A51" s="191" t="s">
        <v>90</v>
      </c>
      <c r="B51" s="188">
        <f t="shared" si="0"/>
        <v>0</v>
      </c>
      <c r="C51" s="190"/>
      <c r="D51" s="190"/>
    </row>
    <row r="52" spans="1:4" ht="13.5" customHeight="1">
      <c r="A52" s="192" t="s">
        <v>91</v>
      </c>
      <c r="B52" s="188">
        <f t="shared" si="0"/>
        <v>0</v>
      </c>
      <c r="C52" s="190"/>
      <c r="D52" s="190"/>
    </row>
    <row r="53" spans="1:4" ht="13.5" customHeight="1">
      <c r="A53" s="192" t="s">
        <v>120</v>
      </c>
      <c r="B53" s="188">
        <f t="shared" si="0"/>
        <v>0</v>
      </c>
      <c r="C53" s="190"/>
      <c r="D53" s="190"/>
    </row>
    <row r="54" spans="1:4" ht="13.5" customHeight="1">
      <c r="A54" s="192" t="s">
        <v>121</v>
      </c>
      <c r="B54" s="188">
        <f t="shared" si="0"/>
        <v>0</v>
      </c>
      <c r="C54" s="190"/>
      <c r="D54" s="190"/>
    </row>
    <row r="55" spans="1:4" ht="13.5" customHeight="1">
      <c r="A55" s="193" t="s">
        <v>122</v>
      </c>
      <c r="B55" s="188">
        <f t="shared" si="0"/>
        <v>0</v>
      </c>
      <c r="C55" s="190"/>
      <c r="D55" s="190"/>
    </row>
    <row r="56" spans="1:4" ht="13.5" customHeight="1">
      <c r="A56" s="193" t="s">
        <v>123</v>
      </c>
      <c r="B56" s="188">
        <f t="shared" si="0"/>
        <v>310</v>
      </c>
      <c r="C56" s="190"/>
      <c r="D56" s="190">
        <v>310</v>
      </c>
    </row>
    <row r="57" spans="1:4" ht="13.5" customHeight="1">
      <c r="A57" s="193" t="s">
        <v>124</v>
      </c>
      <c r="B57" s="188">
        <f t="shared" si="0"/>
        <v>0</v>
      </c>
      <c r="C57" s="190"/>
      <c r="D57" s="190"/>
    </row>
    <row r="58" spans="1:4" ht="13.5" customHeight="1">
      <c r="A58" s="192" t="s">
        <v>98</v>
      </c>
      <c r="B58" s="188">
        <f t="shared" si="0"/>
        <v>0</v>
      </c>
      <c r="C58" s="190"/>
      <c r="D58" s="190"/>
    </row>
    <row r="59" spans="1:4" ht="13.5" customHeight="1">
      <c r="A59" s="193" t="s">
        <v>125</v>
      </c>
      <c r="B59" s="188">
        <f t="shared" si="0"/>
        <v>199</v>
      </c>
      <c r="C59" s="190"/>
      <c r="D59" s="190">
        <v>199</v>
      </c>
    </row>
    <row r="60" spans="1:4" ht="13.5" customHeight="1">
      <c r="A60" s="191" t="s">
        <v>126</v>
      </c>
      <c r="B60" s="188">
        <f t="shared" si="0"/>
        <v>15</v>
      </c>
      <c r="C60" s="190">
        <f>SUM(C61:C70)</f>
        <v>2136</v>
      </c>
      <c r="D60" s="190">
        <f>SUM(D61:D70)</f>
        <v>2151</v>
      </c>
    </row>
    <row r="61" spans="1:4" ht="13.5" customHeight="1">
      <c r="A61" s="193" t="s">
        <v>89</v>
      </c>
      <c r="B61" s="188">
        <f t="shared" si="0"/>
        <v>0</v>
      </c>
      <c r="C61" s="190">
        <v>2136</v>
      </c>
      <c r="D61" s="190">
        <v>2136</v>
      </c>
    </row>
    <row r="62" spans="1:4" ht="13.5" customHeight="1">
      <c r="A62" s="191" t="s">
        <v>90</v>
      </c>
      <c r="B62" s="188">
        <f t="shared" si="0"/>
        <v>0</v>
      </c>
      <c r="C62" s="190"/>
      <c r="D62" s="190"/>
    </row>
    <row r="63" spans="1:4" ht="13.5" customHeight="1">
      <c r="A63" s="191" t="s">
        <v>91</v>
      </c>
      <c r="B63" s="188">
        <f t="shared" si="0"/>
        <v>0</v>
      </c>
      <c r="C63" s="190"/>
      <c r="D63" s="190"/>
    </row>
    <row r="64" spans="1:4" ht="13.5" customHeight="1">
      <c r="A64" s="191" t="s">
        <v>127</v>
      </c>
      <c r="B64" s="188">
        <f t="shared" si="0"/>
        <v>15</v>
      </c>
      <c r="C64" s="190"/>
      <c r="D64" s="190">
        <v>15</v>
      </c>
    </row>
    <row r="65" spans="1:4" ht="13.5" customHeight="1">
      <c r="A65" s="191" t="s">
        <v>128</v>
      </c>
      <c r="B65" s="188">
        <f t="shared" si="0"/>
        <v>0</v>
      </c>
      <c r="C65" s="190"/>
      <c r="D65" s="190"/>
    </row>
    <row r="66" spans="1:4" ht="13.5" customHeight="1">
      <c r="A66" s="191" t="s">
        <v>129</v>
      </c>
      <c r="B66" s="188">
        <f t="shared" si="0"/>
        <v>0</v>
      </c>
      <c r="C66" s="190"/>
      <c r="D66" s="190"/>
    </row>
    <row r="67" spans="1:4" ht="13.5" customHeight="1">
      <c r="A67" s="192" t="s">
        <v>130</v>
      </c>
      <c r="B67" s="188">
        <f t="shared" si="0"/>
        <v>0</v>
      </c>
      <c r="C67" s="190"/>
      <c r="D67" s="190"/>
    </row>
    <row r="68" spans="1:4" ht="13.5" customHeight="1">
      <c r="A68" s="193" t="s">
        <v>131</v>
      </c>
      <c r="B68" s="188">
        <f t="shared" si="0"/>
        <v>0</v>
      </c>
      <c r="C68" s="190"/>
      <c r="D68" s="190"/>
    </row>
    <row r="69" spans="1:4" ht="13.5" customHeight="1">
      <c r="A69" s="193" t="s">
        <v>98</v>
      </c>
      <c r="B69" s="188">
        <f t="shared" si="0"/>
        <v>0</v>
      </c>
      <c r="C69" s="190"/>
      <c r="D69" s="190"/>
    </row>
    <row r="70" spans="1:4" ht="13.5" customHeight="1">
      <c r="A70" s="193" t="s">
        <v>132</v>
      </c>
      <c r="B70" s="188">
        <f t="shared" si="1" ref="B70:B133">D70-C70</f>
        <v>0</v>
      </c>
      <c r="C70" s="190"/>
      <c r="D70" s="190"/>
    </row>
    <row r="71" spans="1:4" ht="13.5" customHeight="1">
      <c r="A71" s="191" t="s">
        <v>133</v>
      </c>
      <c r="B71" s="188">
        <f t="shared" si="1"/>
        <v>0</v>
      </c>
      <c r="C71" s="190">
        <f>SUM(C72:C82)</f>
        <v>3300</v>
      </c>
      <c r="D71" s="190">
        <f>SUM(D72:D82)</f>
        <v>3300</v>
      </c>
    </row>
    <row r="72" spans="1:4" ht="13.5" customHeight="1">
      <c r="A72" s="192" t="s">
        <v>89</v>
      </c>
      <c r="B72" s="188">
        <f t="shared" si="1"/>
        <v>0</v>
      </c>
      <c r="C72" s="190"/>
      <c r="D72" s="190"/>
    </row>
    <row r="73" spans="1:4" ht="13.5" customHeight="1">
      <c r="A73" s="192" t="s">
        <v>90</v>
      </c>
      <c r="B73" s="188">
        <f t="shared" si="1"/>
        <v>0</v>
      </c>
      <c r="C73" s="190"/>
      <c r="D73" s="190"/>
    </row>
    <row r="74" spans="1:4" ht="13.5" customHeight="1">
      <c r="A74" s="193" t="s">
        <v>91</v>
      </c>
      <c r="B74" s="188">
        <f t="shared" si="1"/>
        <v>0</v>
      </c>
      <c r="C74" s="190"/>
      <c r="D74" s="190"/>
    </row>
    <row r="75" spans="1:4" ht="13.5" customHeight="1">
      <c r="A75" s="193" t="s">
        <v>134</v>
      </c>
      <c r="B75" s="188">
        <f t="shared" si="1"/>
        <v>0</v>
      </c>
      <c r="C75" s="190"/>
      <c r="D75" s="190"/>
    </row>
    <row r="76" spans="1:4" ht="13.5" customHeight="1">
      <c r="A76" s="193" t="s">
        <v>135</v>
      </c>
      <c r="B76" s="188">
        <f t="shared" si="1"/>
        <v>0</v>
      </c>
      <c r="C76" s="190"/>
      <c r="D76" s="190"/>
    </row>
    <row r="77" spans="1:4" ht="13.5" customHeight="1">
      <c r="A77" s="191" t="s">
        <v>136</v>
      </c>
      <c r="B77" s="188">
        <f t="shared" si="1"/>
        <v>0</v>
      </c>
      <c r="C77" s="190"/>
      <c r="D77" s="190"/>
    </row>
    <row r="78" spans="1:4" ht="13.5" customHeight="1">
      <c r="A78" s="192" t="s">
        <v>137</v>
      </c>
      <c r="B78" s="188">
        <f t="shared" si="1"/>
        <v>0</v>
      </c>
      <c r="C78" s="190"/>
      <c r="D78" s="190"/>
    </row>
    <row r="79" spans="1:4" ht="13.5" customHeight="1">
      <c r="A79" s="192" t="s">
        <v>138</v>
      </c>
      <c r="B79" s="188">
        <f t="shared" si="1"/>
        <v>0</v>
      </c>
      <c r="C79" s="190"/>
      <c r="D79" s="190"/>
    </row>
    <row r="80" spans="1:4" ht="13.5" customHeight="1">
      <c r="A80" s="192" t="s">
        <v>130</v>
      </c>
      <c r="B80" s="188">
        <f t="shared" si="1"/>
        <v>0</v>
      </c>
      <c r="C80" s="190"/>
      <c r="D80" s="190"/>
    </row>
    <row r="81" spans="1:4" ht="13.5" customHeight="1">
      <c r="A81" s="193" t="s">
        <v>98</v>
      </c>
      <c r="B81" s="188">
        <f t="shared" si="1"/>
        <v>0</v>
      </c>
      <c r="C81" s="190"/>
      <c r="D81" s="190"/>
    </row>
    <row r="82" spans="1:4" ht="13.5" customHeight="1">
      <c r="A82" s="193" t="s">
        <v>139</v>
      </c>
      <c r="B82" s="188">
        <f t="shared" si="1"/>
        <v>0</v>
      </c>
      <c r="C82" s="190">
        <v>3300</v>
      </c>
      <c r="D82" s="190">
        <v>3300</v>
      </c>
    </row>
    <row r="83" spans="1:4" ht="13.5" customHeight="1">
      <c r="A83" s="191" t="s">
        <v>140</v>
      </c>
      <c r="B83" s="188">
        <f t="shared" si="1"/>
        <v>489</v>
      </c>
      <c r="C83" s="190"/>
      <c r="D83" s="190">
        <f>SUM(D84:D91)</f>
        <v>489</v>
      </c>
    </row>
    <row r="84" spans="1:4" ht="13.5" customHeight="1">
      <c r="A84" s="192" t="s">
        <v>89</v>
      </c>
      <c r="B84" s="188">
        <f t="shared" si="1"/>
        <v>171</v>
      </c>
      <c r="C84" s="190"/>
      <c r="D84" s="190">
        <v>171</v>
      </c>
    </row>
    <row r="85" spans="1:4" ht="13.5" customHeight="1">
      <c r="A85" s="192" t="s">
        <v>90</v>
      </c>
      <c r="B85" s="188">
        <f t="shared" si="1"/>
        <v>0</v>
      </c>
      <c r="C85" s="190"/>
      <c r="D85" s="190"/>
    </row>
    <row r="86" spans="1:4" ht="13.5" customHeight="1">
      <c r="A86" s="192" t="s">
        <v>91</v>
      </c>
      <c r="B86" s="188">
        <f t="shared" si="1"/>
        <v>0</v>
      </c>
      <c r="C86" s="190"/>
      <c r="D86" s="190"/>
    </row>
    <row r="87" spans="1:4" ht="13.5" customHeight="1">
      <c r="A87" s="196" t="s">
        <v>141</v>
      </c>
      <c r="B87" s="188">
        <f t="shared" si="1"/>
        <v>300</v>
      </c>
      <c r="C87" s="190"/>
      <c r="D87" s="190">
        <v>300</v>
      </c>
    </row>
    <row r="88" spans="1:4" ht="13.5" customHeight="1">
      <c r="A88" s="193" t="s">
        <v>142</v>
      </c>
      <c r="B88" s="188">
        <f t="shared" si="1"/>
        <v>0</v>
      </c>
      <c r="C88" s="190"/>
      <c r="D88" s="190"/>
    </row>
    <row r="89" spans="1:4" ht="13.5" customHeight="1">
      <c r="A89" s="193" t="s">
        <v>130</v>
      </c>
      <c r="B89" s="188">
        <f t="shared" si="1"/>
        <v>0</v>
      </c>
      <c r="C89" s="190"/>
      <c r="D89" s="190"/>
    </row>
    <row r="90" spans="1:4" ht="13.5" customHeight="1">
      <c r="A90" s="193" t="s">
        <v>98</v>
      </c>
      <c r="B90" s="188">
        <f t="shared" si="1"/>
        <v>0</v>
      </c>
      <c r="C90" s="190"/>
      <c r="D90" s="190"/>
    </row>
    <row r="91" spans="1:4" ht="13.5" customHeight="1">
      <c r="A91" s="191" t="s">
        <v>143</v>
      </c>
      <c r="B91" s="188">
        <f t="shared" si="1"/>
        <v>18</v>
      </c>
      <c r="C91" s="190"/>
      <c r="D91" s="190">
        <v>18</v>
      </c>
    </row>
    <row r="92" spans="1:4" ht="13.5" customHeight="1">
      <c r="A92" s="191" t="s">
        <v>144</v>
      </c>
      <c r="B92" s="188">
        <f t="shared" si="1"/>
        <v>0</v>
      </c>
      <c r="C92" s="190"/>
      <c r="D92" s="190">
        <f>SUM(D93:D104)</f>
        <v>0</v>
      </c>
    </row>
    <row r="93" spans="1:4" ht="13.5" customHeight="1">
      <c r="A93" s="192" t="s">
        <v>89</v>
      </c>
      <c r="B93" s="188">
        <f t="shared" si="1"/>
        <v>0</v>
      </c>
      <c r="C93" s="190"/>
      <c r="D93" s="190"/>
    </row>
    <row r="94" spans="1:4" ht="13.5" customHeight="1">
      <c r="A94" s="193" t="s">
        <v>90</v>
      </c>
      <c r="B94" s="188">
        <f t="shared" si="1"/>
        <v>0</v>
      </c>
      <c r="C94" s="190"/>
      <c r="D94" s="190"/>
    </row>
    <row r="95" spans="1:4" ht="13.5" customHeight="1">
      <c r="A95" s="193" t="s">
        <v>91</v>
      </c>
      <c r="B95" s="188">
        <f t="shared" si="1"/>
        <v>0</v>
      </c>
      <c r="C95" s="190"/>
      <c r="D95" s="190"/>
    </row>
    <row r="96" spans="1:4" ht="13.5" customHeight="1">
      <c r="A96" s="192" t="s">
        <v>145</v>
      </c>
      <c r="B96" s="188">
        <f t="shared" si="1"/>
        <v>0</v>
      </c>
      <c r="C96" s="190"/>
      <c r="D96" s="190"/>
    </row>
    <row r="97" spans="1:4" ht="13.5" customHeight="1">
      <c r="A97" s="192" t="s">
        <v>146</v>
      </c>
      <c r="B97" s="188">
        <f t="shared" si="1"/>
        <v>0</v>
      </c>
      <c r="C97" s="190"/>
      <c r="D97" s="190"/>
    </row>
    <row r="98" spans="1:4" ht="13.5" customHeight="1">
      <c r="A98" s="192" t="s">
        <v>130</v>
      </c>
      <c r="B98" s="188">
        <f t="shared" si="1"/>
        <v>0</v>
      </c>
      <c r="C98" s="190"/>
      <c r="D98" s="190"/>
    </row>
    <row r="99" spans="1:4" ht="13.5" customHeight="1">
      <c r="A99" s="192" t="s">
        <v>147</v>
      </c>
      <c r="B99" s="188">
        <f t="shared" si="1"/>
        <v>0</v>
      </c>
      <c r="C99" s="190"/>
      <c r="D99" s="190"/>
    </row>
    <row r="100" spans="1:4" ht="13.5" customHeight="1">
      <c r="A100" s="192" t="s">
        <v>148</v>
      </c>
      <c r="B100" s="188">
        <f t="shared" si="1"/>
        <v>0</v>
      </c>
      <c r="C100" s="190"/>
      <c r="D100" s="190"/>
    </row>
    <row r="101" spans="1:4" ht="13.5" customHeight="1">
      <c r="A101" s="192" t="s">
        <v>149</v>
      </c>
      <c r="B101" s="188">
        <f t="shared" si="1"/>
        <v>0</v>
      </c>
      <c r="C101" s="190"/>
      <c r="D101" s="190"/>
    </row>
    <row r="102" spans="1:4" ht="13.5" customHeight="1">
      <c r="A102" s="192" t="s">
        <v>150</v>
      </c>
      <c r="B102" s="188">
        <f t="shared" si="1"/>
        <v>0</v>
      </c>
      <c r="C102" s="190"/>
      <c r="D102" s="190"/>
    </row>
    <row r="103" spans="1:4" ht="13.5" customHeight="1">
      <c r="A103" s="193" t="s">
        <v>98</v>
      </c>
      <c r="B103" s="188">
        <f t="shared" si="1"/>
        <v>0</v>
      </c>
      <c r="C103" s="190"/>
      <c r="D103" s="190"/>
    </row>
    <row r="104" spans="1:4" ht="13.5" customHeight="1">
      <c r="A104" s="193" t="s">
        <v>151</v>
      </c>
      <c r="B104" s="188">
        <f t="shared" si="1"/>
        <v>0</v>
      </c>
      <c r="C104" s="190"/>
      <c r="D104" s="190"/>
    </row>
    <row r="105" spans="1:4" ht="13.5" customHeight="1">
      <c r="A105" s="191" t="s">
        <v>152</v>
      </c>
      <c r="B105" s="188">
        <f t="shared" si="1"/>
        <v>91</v>
      </c>
      <c r="C105" s="190"/>
      <c r="D105" s="190">
        <f>SUM(D106:D114)</f>
        <v>91</v>
      </c>
    </row>
    <row r="106" spans="1:4" ht="13.5" customHeight="1">
      <c r="A106" s="193" t="s">
        <v>89</v>
      </c>
      <c r="B106" s="188">
        <f t="shared" si="1"/>
        <v>0</v>
      </c>
      <c r="C106" s="190"/>
      <c r="D106" s="190"/>
    </row>
    <row r="107" spans="1:4" ht="13.5" customHeight="1">
      <c r="A107" s="192" t="s">
        <v>90</v>
      </c>
      <c r="B107" s="188">
        <f t="shared" si="1"/>
        <v>0</v>
      </c>
      <c r="C107" s="190"/>
      <c r="D107" s="190"/>
    </row>
    <row r="108" spans="1:4" ht="13.5" customHeight="1">
      <c r="A108" s="192" t="s">
        <v>91</v>
      </c>
      <c r="B108" s="188">
        <f t="shared" si="1"/>
        <v>0</v>
      </c>
      <c r="C108" s="190"/>
      <c r="D108" s="190"/>
    </row>
    <row r="109" spans="1:4" ht="13.5" customHeight="1">
      <c r="A109" s="192" t="s">
        <v>153</v>
      </c>
      <c r="B109" s="188">
        <f t="shared" si="1"/>
        <v>0</v>
      </c>
      <c r="C109" s="190"/>
      <c r="D109" s="190"/>
    </row>
    <row r="110" spans="1:4" ht="13.5" customHeight="1">
      <c r="A110" s="193" t="s">
        <v>154</v>
      </c>
      <c r="B110" s="188">
        <f t="shared" si="1"/>
        <v>0</v>
      </c>
      <c r="C110" s="190"/>
      <c r="D110" s="190"/>
    </row>
    <row r="111" spans="1:4" ht="13.5" customHeight="1">
      <c r="A111" s="193" t="s">
        <v>155</v>
      </c>
      <c r="B111" s="188">
        <f t="shared" si="1"/>
        <v>0</v>
      </c>
      <c r="C111" s="190"/>
      <c r="D111" s="190"/>
    </row>
    <row r="112" spans="1:4" ht="13.5" customHeight="1">
      <c r="A112" s="192" t="s">
        <v>156</v>
      </c>
      <c r="B112" s="188">
        <f t="shared" si="1"/>
        <v>91</v>
      </c>
      <c r="C112" s="190"/>
      <c r="D112" s="190">
        <v>91</v>
      </c>
    </row>
    <row r="113" spans="1:4" ht="13.5" customHeight="1">
      <c r="A113" s="196" t="s">
        <v>98</v>
      </c>
      <c r="B113" s="188">
        <f t="shared" si="1"/>
        <v>0</v>
      </c>
      <c r="C113" s="190"/>
      <c r="D113" s="190"/>
    </row>
    <row r="114" spans="1:4" ht="13.5" customHeight="1">
      <c r="A114" s="193" t="s">
        <v>157</v>
      </c>
      <c r="B114" s="188">
        <f t="shared" si="1"/>
        <v>0</v>
      </c>
      <c r="C114" s="190"/>
      <c r="D114" s="190"/>
    </row>
    <row r="115" spans="1:4" ht="13.5" customHeight="1">
      <c r="A115" s="191" t="s">
        <v>158</v>
      </c>
      <c r="B115" s="188">
        <f t="shared" si="1"/>
        <v>306</v>
      </c>
      <c r="C115" s="190">
        <f>SUM(C116:C123)</f>
        <v>504</v>
      </c>
      <c r="D115" s="190">
        <f>SUM(D116:D123)</f>
        <v>810</v>
      </c>
    </row>
    <row r="116" spans="1:4" ht="13.5" customHeight="1">
      <c r="A116" s="192" t="s">
        <v>89</v>
      </c>
      <c r="B116" s="188">
        <f t="shared" si="1"/>
        <v>86</v>
      </c>
      <c r="C116" s="190">
        <v>504</v>
      </c>
      <c r="D116" s="190">
        <v>590</v>
      </c>
    </row>
    <row r="117" spans="1:4" ht="13.5" customHeight="1">
      <c r="A117" s="192" t="s">
        <v>90</v>
      </c>
      <c r="B117" s="188">
        <f t="shared" si="1"/>
        <v>0</v>
      </c>
      <c r="C117" s="190"/>
      <c r="D117" s="190"/>
    </row>
    <row r="118" spans="1:4" ht="13.5" customHeight="1">
      <c r="A118" s="192" t="s">
        <v>91</v>
      </c>
      <c r="B118" s="188">
        <f t="shared" si="1"/>
        <v>0</v>
      </c>
      <c r="C118" s="190"/>
      <c r="D118" s="190"/>
    </row>
    <row r="119" spans="1:4" ht="13.5" customHeight="1">
      <c r="A119" s="193" t="s">
        <v>159</v>
      </c>
      <c r="B119" s="188">
        <f t="shared" si="1"/>
        <v>0</v>
      </c>
      <c r="C119" s="190"/>
      <c r="D119" s="190"/>
    </row>
    <row r="120" spans="1:4" ht="13.5" customHeight="1">
      <c r="A120" s="193" t="s">
        <v>160</v>
      </c>
      <c r="B120" s="188">
        <f t="shared" si="1"/>
        <v>0</v>
      </c>
      <c r="C120" s="190"/>
      <c r="D120" s="190"/>
    </row>
    <row r="121" spans="1:4" ht="13.5" customHeight="1">
      <c r="A121" s="193" t="s">
        <v>161</v>
      </c>
      <c r="B121" s="188">
        <f t="shared" si="1"/>
        <v>0</v>
      </c>
      <c r="C121" s="190"/>
      <c r="D121" s="190"/>
    </row>
    <row r="122" spans="1:4" ht="13.5" customHeight="1">
      <c r="A122" s="192" t="s">
        <v>98</v>
      </c>
      <c r="B122" s="188">
        <f t="shared" si="1"/>
        <v>0</v>
      </c>
      <c r="C122" s="190"/>
      <c r="D122" s="190"/>
    </row>
    <row r="123" spans="1:4" ht="13.5" customHeight="1">
      <c r="A123" s="192" t="s">
        <v>162</v>
      </c>
      <c r="B123" s="188">
        <f t="shared" si="1"/>
        <v>220</v>
      </c>
      <c r="C123" s="190"/>
      <c r="D123" s="190">
        <v>220</v>
      </c>
    </row>
    <row r="124" spans="1:4" ht="13.5" customHeight="1">
      <c r="A124" s="191" t="s">
        <v>163</v>
      </c>
      <c r="B124" s="188">
        <f t="shared" si="1"/>
        <v>398</v>
      </c>
      <c r="C124" s="190">
        <f>SUM(C125:C134)</f>
        <v>2314</v>
      </c>
      <c r="D124" s="190">
        <f>SUM(D125:D134)</f>
        <v>2712</v>
      </c>
    </row>
    <row r="125" spans="1:4" ht="13.5" customHeight="1">
      <c r="A125" s="192" t="s">
        <v>89</v>
      </c>
      <c r="B125" s="188">
        <f t="shared" si="1"/>
        <v>0</v>
      </c>
      <c r="C125" s="190">
        <v>1228</v>
      </c>
      <c r="D125" s="190">
        <v>1228</v>
      </c>
    </row>
    <row r="126" spans="1:4" ht="13.5" customHeight="1">
      <c r="A126" s="192" t="s">
        <v>90</v>
      </c>
      <c r="B126" s="188">
        <f t="shared" si="1"/>
        <v>0</v>
      </c>
      <c r="C126" s="190"/>
      <c r="D126" s="190"/>
    </row>
    <row r="127" spans="1:4" ht="13.5" customHeight="1">
      <c r="A127" s="192" t="s">
        <v>91</v>
      </c>
      <c r="B127" s="188">
        <f t="shared" si="1"/>
        <v>0</v>
      </c>
      <c r="C127" s="190"/>
      <c r="D127" s="190"/>
    </row>
    <row r="128" spans="1:4" ht="13.5" customHeight="1">
      <c r="A128" s="193" t="s">
        <v>164</v>
      </c>
      <c r="B128" s="188">
        <f t="shared" si="1"/>
        <v>0</v>
      </c>
      <c r="C128" s="190"/>
      <c r="D128" s="190"/>
    </row>
    <row r="129" spans="1:4" ht="13.5" customHeight="1">
      <c r="A129" s="193" t="s">
        <v>165</v>
      </c>
      <c r="B129" s="188">
        <f t="shared" si="1"/>
        <v>0</v>
      </c>
      <c r="C129" s="190"/>
      <c r="D129" s="190"/>
    </row>
    <row r="130" spans="1:4" ht="13.5" customHeight="1">
      <c r="A130" s="193" t="s">
        <v>166</v>
      </c>
      <c r="B130" s="188">
        <f t="shared" si="1"/>
        <v>0</v>
      </c>
      <c r="C130" s="190"/>
      <c r="D130" s="190"/>
    </row>
    <row r="131" spans="1:4" ht="13.5" customHeight="1">
      <c r="A131" s="192" t="s">
        <v>167</v>
      </c>
      <c r="B131" s="188">
        <f t="shared" si="1"/>
        <v>0</v>
      </c>
      <c r="C131" s="190"/>
      <c r="D131" s="190"/>
    </row>
    <row r="132" spans="1:4" ht="13.5" customHeight="1">
      <c r="A132" s="192" t="s">
        <v>168</v>
      </c>
      <c r="B132" s="188">
        <f t="shared" si="1"/>
        <v>348</v>
      </c>
      <c r="C132" s="190"/>
      <c r="D132" s="190">
        <v>348</v>
      </c>
    </row>
    <row r="133" spans="1:4" ht="13.5" customHeight="1">
      <c r="A133" s="192" t="s">
        <v>98</v>
      </c>
      <c r="B133" s="188">
        <f t="shared" si="1"/>
        <v>50</v>
      </c>
      <c r="C133" s="190"/>
      <c r="D133" s="190">
        <v>50</v>
      </c>
    </row>
    <row r="134" spans="1:4" ht="13.5" customHeight="1">
      <c r="A134" s="193" t="s">
        <v>169</v>
      </c>
      <c r="B134" s="188">
        <f t="shared" si="2" ref="B134:B197">D134-C134</f>
        <v>0</v>
      </c>
      <c r="C134" s="190">
        <v>1086</v>
      </c>
      <c r="D134" s="190">
        <v>1086</v>
      </c>
    </row>
    <row r="135" spans="1:4" ht="13.5" customHeight="1">
      <c r="A135" s="191" t="s">
        <v>170</v>
      </c>
      <c r="B135" s="188">
        <f t="shared" si="2"/>
        <v>0</v>
      </c>
      <c r="C135" s="190"/>
      <c r="D135" s="190">
        <f>SUM(D136:D147)</f>
        <v>0</v>
      </c>
    </row>
    <row r="136" spans="1:4" ht="13.5" customHeight="1">
      <c r="A136" s="193" t="s">
        <v>89</v>
      </c>
      <c r="B136" s="188">
        <f t="shared" si="2"/>
        <v>0</v>
      </c>
      <c r="C136" s="190"/>
      <c r="D136" s="190"/>
    </row>
    <row r="137" spans="1:4" ht="13.5" customHeight="1">
      <c r="A137" s="191" t="s">
        <v>90</v>
      </c>
      <c r="B137" s="188">
        <f t="shared" si="2"/>
        <v>0</v>
      </c>
      <c r="C137" s="190"/>
      <c r="D137" s="190"/>
    </row>
    <row r="138" spans="1:4" ht="13.5" customHeight="1">
      <c r="A138" s="192" t="s">
        <v>91</v>
      </c>
      <c r="B138" s="188">
        <f t="shared" si="2"/>
        <v>0</v>
      </c>
      <c r="C138" s="190"/>
      <c r="D138" s="190"/>
    </row>
    <row r="139" spans="1:4" ht="13.5" customHeight="1">
      <c r="A139" s="192" t="s">
        <v>171</v>
      </c>
      <c r="B139" s="188">
        <f t="shared" si="2"/>
        <v>0</v>
      </c>
      <c r="C139" s="190"/>
      <c r="D139" s="190"/>
    </row>
    <row r="140" spans="1:4" ht="13.5" customHeight="1">
      <c r="A140" s="192" t="s">
        <v>172</v>
      </c>
      <c r="B140" s="188">
        <f t="shared" si="2"/>
        <v>0</v>
      </c>
      <c r="C140" s="190"/>
      <c r="D140" s="190"/>
    </row>
    <row r="141" spans="1:4" ht="13.5" customHeight="1">
      <c r="A141" s="196" t="s">
        <v>173</v>
      </c>
      <c r="B141" s="188">
        <f t="shared" si="2"/>
        <v>0</v>
      </c>
      <c r="C141" s="190"/>
      <c r="D141" s="190"/>
    </row>
    <row r="142" spans="1:4" ht="13.5" customHeight="1">
      <c r="A142" s="193" t="s">
        <v>174</v>
      </c>
      <c r="B142" s="188">
        <f t="shared" si="2"/>
        <v>0</v>
      </c>
      <c r="C142" s="190"/>
      <c r="D142" s="190"/>
    </row>
    <row r="143" spans="1:4" ht="13.5" customHeight="1">
      <c r="A143" s="192" t="s">
        <v>175</v>
      </c>
      <c r="B143" s="188">
        <f t="shared" si="2"/>
        <v>0</v>
      </c>
      <c r="C143" s="190"/>
      <c r="D143" s="190"/>
    </row>
    <row r="144" spans="1:4" ht="13.5" customHeight="1">
      <c r="A144" s="192" t="s">
        <v>176</v>
      </c>
      <c r="B144" s="188">
        <f t="shared" si="2"/>
        <v>0</v>
      </c>
      <c r="C144" s="190"/>
      <c r="D144" s="190"/>
    </row>
    <row r="145" spans="1:4" ht="13.5" customHeight="1">
      <c r="A145" s="192" t="s">
        <v>177</v>
      </c>
      <c r="B145" s="188">
        <f t="shared" si="2"/>
        <v>0</v>
      </c>
      <c r="C145" s="190"/>
      <c r="D145" s="190"/>
    </row>
    <row r="146" spans="1:4" ht="13.5" customHeight="1">
      <c r="A146" s="192" t="s">
        <v>98</v>
      </c>
      <c r="B146" s="188">
        <f t="shared" si="2"/>
        <v>0</v>
      </c>
      <c r="C146" s="190"/>
      <c r="D146" s="190"/>
    </row>
    <row r="147" spans="1:4" ht="13.5" customHeight="1">
      <c r="A147" s="192" t="s">
        <v>178</v>
      </c>
      <c r="B147" s="188">
        <f t="shared" si="2"/>
        <v>0</v>
      </c>
      <c r="C147" s="190"/>
      <c r="D147" s="190"/>
    </row>
    <row r="148" spans="1:4" ht="13.5" customHeight="1">
      <c r="A148" s="191" t="s">
        <v>179</v>
      </c>
      <c r="B148" s="188">
        <f t="shared" si="2"/>
        <v>240</v>
      </c>
      <c r="C148" s="190"/>
      <c r="D148" s="190">
        <f>SUM(D149:D154)</f>
        <v>240</v>
      </c>
    </row>
    <row r="149" spans="1:4" ht="13.5" customHeight="1">
      <c r="A149" s="192" t="s">
        <v>89</v>
      </c>
      <c r="B149" s="188">
        <f t="shared" si="2"/>
        <v>0</v>
      </c>
      <c r="C149" s="190"/>
      <c r="D149" s="190"/>
    </row>
    <row r="150" spans="1:4" ht="13.5" customHeight="1">
      <c r="A150" s="192" t="s">
        <v>90</v>
      </c>
      <c r="B150" s="188">
        <f t="shared" si="2"/>
        <v>0</v>
      </c>
      <c r="C150" s="190"/>
      <c r="D150" s="190"/>
    </row>
    <row r="151" spans="1:4" ht="13.5" customHeight="1">
      <c r="A151" s="193" t="s">
        <v>91</v>
      </c>
      <c r="B151" s="188">
        <f t="shared" si="2"/>
        <v>0</v>
      </c>
      <c r="C151" s="190"/>
      <c r="D151" s="190"/>
    </row>
    <row r="152" spans="1:4" ht="13.5" customHeight="1">
      <c r="A152" s="193" t="s">
        <v>180</v>
      </c>
      <c r="B152" s="188">
        <f t="shared" si="2"/>
        <v>200</v>
      </c>
      <c r="C152" s="190"/>
      <c r="D152" s="190">
        <v>200</v>
      </c>
    </row>
    <row r="153" spans="1:4" ht="13.5" customHeight="1">
      <c r="A153" s="193" t="s">
        <v>98</v>
      </c>
      <c r="B153" s="188">
        <f t="shared" si="2"/>
        <v>0</v>
      </c>
      <c r="C153" s="190"/>
      <c r="D153" s="190"/>
    </row>
    <row r="154" spans="1:4" ht="13.5" customHeight="1">
      <c r="A154" s="191" t="s">
        <v>181</v>
      </c>
      <c r="B154" s="188">
        <f t="shared" si="2"/>
        <v>40</v>
      </c>
      <c r="C154" s="190"/>
      <c r="D154" s="190">
        <v>40</v>
      </c>
    </row>
    <row r="155" spans="1:4" ht="13.5" customHeight="1">
      <c r="A155" s="191" t="s">
        <v>182</v>
      </c>
      <c r="B155" s="188">
        <f t="shared" si="2"/>
        <v>0</v>
      </c>
      <c r="C155" s="190"/>
      <c r="D155" s="190">
        <f>SUM(D156:D162)</f>
        <v>0</v>
      </c>
    </row>
    <row r="156" spans="1:4" ht="13.5" customHeight="1">
      <c r="A156" s="192" t="s">
        <v>89</v>
      </c>
      <c r="B156" s="188">
        <f t="shared" si="2"/>
        <v>0</v>
      </c>
      <c r="C156" s="190"/>
      <c r="D156" s="190"/>
    </row>
    <row r="157" spans="1:4" ht="13.5" customHeight="1">
      <c r="A157" s="193" t="s">
        <v>90</v>
      </c>
      <c r="B157" s="188">
        <f t="shared" si="2"/>
        <v>0</v>
      </c>
      <c r="C157" s="190"/>
      <c r="D157" s="190"/>
    </row>
    <row r="158" spans="1:4" ht="13.5" customHeight="1">
      <c r="A158" s="193" t="s">
        <v>91</v>
      </c>
      <c r="B158" s="188">
        <f t="shared" si="2"/>
        <v>0</v>
      </c>
      <c r="C158" s="190"/>
      <c r="D158" s="190"/>
    </row>
    <row r="159" spans="1:4" ht="13.5" customHeight="1">
      <c r="A159" s="193" t="s">
        <v>183</v>
      </c>
      <c r="B159" s="188">
        <f t="shared" si="2"/>
        <v>0</v>
      </c>
      <c r="C159" s="190"/>
      <c r="D159" s="190"/>
    </row>
    <row r="160" spans="1:4" ht="13.5" customHeight="1">
      <c r="A160" s="191" t="s">
        <v>184</v>
      </c>
      <c r="B160" s="188">
        <f t="shared" si="2"/>
        <v>0</v>
      </c>
      <c r="C160" s="190"/>
      <c r="D160" s="190"/>
    </row>
    <row r="161" spans="1:4" ht="13.5" customHeight="1">
      <c r="A161" s="192" t="s">
        <v>98</v>
      </c>
      <c r="B161" s="188">
        <f t="shared" si="2"/>
        <v>0</v>
      </c>
      <c r="C161" s="190"/>
      <c r="D161" s="190"/>
    </row>
    <row r="162" spans="1:4" ht="13.5" customHeight="1">
      <c r="A162" s="192" t="s">
        <v>185</v>
      </c>
      <c r="B162" s="188">
        <f t="shared" si="2"/>
        <v>0</v>
      </c>
      <c r="C162" s="190"/>
      <c r="D162" s="190"/>
    </row>
    <row r="163" spans="1:4" ht="13.5" customHeight="1">
      <c r="A163" s="191" t="s">
        <v>186</v>
      </c>
      <c r="B163" s="188">
        <f t="shared" si="2"/>
        <v>538</v>
      </c>
      <c r="C163" s="190"/>
      <c r="D163" s="190">
        <f>SUM(D164:D168)</f>
        <v>538</v>
      </c>
    </row>
    <row r="164" spans="1:4" ht="13.5" customHeight="1">
      <c r="A164" s="193" t="s">
        <v>89</v>
      </c>
      <c r="B164" s="188">
        <f t="shared" si="2"/>
        <v>0</v>
      </c>
      <c r="C164" s="190"/>
      <c r="D164" s="190"/>
    </row>
    <row r="165" spans="1:4" ht="13.5" customHeight="1">
      <c r="A165" s="193" t="s">
        <v>90</v>
      </c>
      <c r="B165" s="188">
        <f t="shared" si="2"/>
        <v>0</v>
      </c>
      <c r="C165" s="190"/>
      <c r="D165" s="190"/>
    </row>
    <row r="166" spans="1:4" ht="13.5" customHeight="1">
      <c r="A166" s="192" t="s">
        <v>91</v>
      </c>
      <c r="B166" s="188">
        <f t="shared" si="2"/>
        <v>0</v>
      </c>
      <c r="C166" s="190"/>
      <c r="D166" s="190"/>
    </row>
    <row r="167" spans="1:4" ht="13.5" customHeight="1">
      <c r="A167" s="194" t="s">
        <v>187</v>
      </c>
      <c r="B167" s="188">
        <f t="shared" si="2"/>
        <v>528</v>
      </c>
      <c r="C167" s="190"/>
      <c r="D167" s="190">
        <v>528</v>
      </c>
    </row>
    <row r="168" spans="1:4" ht="13.5" customHeight="1">
      <c r="A168" s="192" t="s">
        <v>188</v>
      </c>
      <c r="B168" s="188">
        <f t="shared" si="2"/>
        <v>10</v>
      </c>
      <c r="C168" s="190"/>
      <c r="D168" s="190">
        <v>10</v>
      </c>
    </row>
    <row r="169" spans="1:4" ht="13.5" customHeight="1">
      <c r="A169" s="191" t="s">
        <v>189</v>
      </c>
      <c r="B169" s="188">
        <f t="shared" si="2"/>
        <v>54</v>
      </c>
      <c r="C169" s="190"/>
      <c r="D169" s="190">
        <f>SUM(D170:D175)</f>
        <v>54</v>
      </c>
    </row>
    <row r="170" spans="1:4" ht="13.5" customHeight="1">
      <c r="A170" s="193" t="s">
        <v>89</v>
      </c>
      <c r="B170" s="188">
        <f t="shared" si="2"/>
        <v>54</v>
      </c>
      <c r="C170" s="190"/>
      <c r="D170" s="190">
        <v>54</v>
      </c>
    </row>
    <row r="171" spans="1:4" ht="13.5" customHeight="1">
      <c r="A171" s="193" t="s">
        <v>90</v>
      </c>
      <c r="B171" s="188">
        <f t="shared" si="2"/>
        <v>0</v>
      </c>
      <c r="C171" s="190"/>
      <c r="D171" s="190"/>
    </row>
    <row r="172" spans="1:4" ht="13.5" customHeight="1">
      <c r="A172" s="191" t="s">
        <v>91</v>
      </c>
      <c r="B172" s="188">
        <f t="shared" si="2"/>
        <v>0</v>
      </c>
      <c r="C172" s="190"/>
      <c r="D172" s="190"/>
    </row>
    <row r="173" spans="1:4" ht="13.5" customHeight="1">
      <c r="A173" s="192" t="s">
        <v>103</v>
      </c>
      <c r="B173" s="188">
        <f t="shared" si="2"/>
        <v>0</v>
      </c>
      <c r="C173" s="190"/>
      <c r="D173" s="190"/>
    </row>
    <row r="174" spans="1:4" ht="13.5" customHeight="1">
      <c r="A174" s="192" t="s">
        <v>98</v>
      </c>
      <c r="B174" s="188">
        <f t="shared" si="2"/>
        <v>0</v>
      </c>
      <c r="C174" s="190"/>
      <c r="D174" s="190"/>
    </row>
    <row r="175" spans="1:4" ht="13.5" customHeight="1">
      <c r="A175" s="192" t="s">
        <v>190</v>
      </c>
      <c r="B175" s="188">
        <f t="shared" si="2"/>
        <v>0</v>
      </c>
      <c r="C175" s="190"/>
      <c r="D175" s="190"/>
    </row>
    <row r="176" spans="1:4" ht="13.5" customHeight="1">
      <c r="A176" s="191" t="s">
        <v>191</v>
      </c>
      <c r="B176" s="188">
        <f t="shared" si="2"/>
        <v>420</v>
      </c>
      <c r="C176" s="190"/>
      <c r="D176" s="190">
        <f>SUM(D177:D182)</f>
        <v>420</v>
      </c>
    </row>
    <row r="177" spans="1:4" ht="13.5" customHeight="1">
      <c r="A177" s="193" t="s">
        <v>89</v>
      </c>
      <c r="B177" s="188">
        <f t="shared" si="2"/>
        <v>255</v>
      </c>
      <c r="C177" s="190"/>
      <c r="D177" s="190">
        <v>255</v>
      </c>
    </row>
    <row r="178" spans="1:4" ht="13.5" customHeight="1">
      <c r="A178" s="193" t="s">
        <v>90</v>
      </c>
      <c r="B178" s="188">
        <f t="shared" si="2"/>
        <v>48</v>
      </c>
      <c r="C178" s="190"/>
      <c r="D178" s="190">
        <v>48</v>
      </c>
    </row>
    <row r="179" spans="1:4" ht="13.5" customHeight="1">
      <c r="A179" s="192" t="s">
        <v>91</v>
      </c>
      <c r="B179" s="188">
        <f t="shared" si="2"/>
        <v>0</v>
      </c>
      <c r="C179" s="190"/>
      <c r="D179" s="190"/>
    </row>
    <row r="180" spans="1:4" ht="13.5" customHeight="1">
      <c r="A180" s="192" t="s">
        <v>192</v>
      </c>
      <c r="B180" s="188">
        <f t="shared" si="2"/>
        <v>0</v>
      </c>
      <c r="C180" s="190"/>
      <c r="D180" s="190"/>
    </row>
    <row r="181" spans="1:4" ht="13.5" customHeight="1">
      <c r="A181" s="193" t="s">
        <v>98</v>
      </c>
      <c r="B181" s="188">
        <f t="shared" si="2"/>
        <v>0</v>
      </c>
      <c r="C181" s="190"/>
      <c r="D181" s="190"/>
    </row>
    <row r="182" spans="1:4" ht="13.5" customHeight="1">
      <c r="A182" s="193" t="s">
        <v>193</v>
      </c>
      <c r="B182" s="188">
        <f t="shared" si="2"/>
        <v>117</v>
      </c>
      <c r="C182" s="190"/>
      <c r="D182" s="190">
        <v>117</v>
      </c>
    </row>
    <row r="183" spans="1:4" ht="13.5" customHeight="1">
      <c r="A183" s="191" t="s">
        <v>194</v>
      </c>
      <c r="B183" s="188">
        <f t="shared" si="2"/>
        <v>1237</v>
      </c>
      <c r="C183" s="190"/>
      <c r="D183" s="190">
        <f>SUM(D184:D189)</f>
        <v>1237</v>
      </c>
    </row>
    <row r="184" spans="1:4" ht="13.5" customHeight="1">
      <c r="A184" s="193" t="s">
        <v>89</v>
      </c>
      <c r="B184" s="188">
        <f t="shared" si="2"/>
        <v>481</v>
      </c>
      <c r="C184" s="190"/>
      <c r="D184" s="190">
        <v>481</v>
      </c>
    </row>
    <row r="185" spans="1:4" ht="13.5" customHeight="1">
      <c r="A185" s="192" t="s">
        <v>90</v>
      </c>
      <c r="B185" s="188">
        <f t="shared" si="2"/>
        <v>0</v>
      </c>
      <c r="C185" s="190"/>
      <c r="D185" s="190"/>
    </row>
    <row r="186" spans="1:4" ht="13.5" customHeight="1">
      <c r="A186" s="192" t="s">
        <v>91</v>
      </c>
      <c r="B186" s="188">
        <f t="shared" si="2"/>
        <v>0</v>
      </c>
      <c r="C186" s="190"/>
      <c r="D186" s="190"/>
    </row>
    <row r="187" spans="1:4" ht="13.5" customHeight="1">
      <c r="A187" s="192" t="s">
        <v>195</v>
      </c>
      <c r="B187" s="188">
        <f t="shared" si="2"/>
        <v>0</v>
      </c>
      <c r="C187" s="190"/>
      <c r="D187" s="190"/>
    </row>
    <row r="188" spans="1:4" ht="13.5" customHeight="1">
      <c r="A188" s="193" t="s">
        <v>98</v>
      </c>
      <c r="B188" s="188">
        <f t="shared" si="2"/>
        <v>0</v>
      </c>
      <c r="C188" s="190"/>
      <c r="D188" s="190"/>
    </row>
    <row r="189" spans="1:4" ht="13.5" customHeight="1">
      <c r="A189" s="193" t="s">
        <v>196</v>
      </c>
      <c r="B189" s="188">
        <f t="shared" si="2"/>
        <v>756</v>
      </c>
      <c r="C189" s="190"/>
      <c r="D189" s="190">
        <v>756</v>
      </c>
    </row>
    <row r="190" spans="1:4" ht="13.5" customHeight="1">
      <c r="A190" s="191" t="s">
        <v>197</v>
      </c>
      <c r="B190" s="188">
        <f t="shared" si="2"/>
        <v>1075</v>
      </c>
      <c r="C190" s="190"/>
      <c r="D190" s="190">
        <f>SUM(D191:D196)</f>
        <v>1075</v>
      </c>
    </row>
    <row r="191" spans="1:4" ht="13.5" customHeight="1">
      <c r="A191" s="192" t="s">
        <v>89</v>
      </c>
      <c r="B191" s="188">
        <f t="shared" si="2"/>
        <v>320</v>
      </c>
      <c r="C191" s="190"/>
      <c r="D191" s="190">
        <v>320</v>
      </c>
    </row>
    <row r="192" spans="1:4" ht="13.5" customHeight="1">
      <c r="A192" s="192" t="s">
        <v>90</v>
      </c>
      <c r="B192" s="188">
        <f t="shared" si="2"/>
        <v>0</v>
      </c>
      <c r="C192" s="190"/>
      <c r="D192" s="190"/>
    </row>
    <row r="193" spans="1:4" ht="13.5" customHeight="1">
      <c r="A193" s="192" t="s">
        <v>91</v>
      </c>
      <c r="B193" s="188">
        <f t="shared" si="2"/>
        <v>0</v>
      </c>
      <c r="C193" s="190"/>
      <c r="D193" s="190"/>
    </row>
    <row r="194" spans="1:4" ht="13.5" customHeight="1">
      <c r="A194" s="192" t="s">
        <v>198</v>
      </c>
      <c r="B194" s="188">
        <f t="shared" si="2"/>
        <v>90</v>
      </c>
      <c r="C194" s="190"/>
      <c r="D194" s="190">
        <v>90</v>
      </c>
    </row>
    <row r="195" spans="1:4" ht="13.5" customHeight="1">
      <c r="A195" s="192" t="s">
        <v>98</v>
      </c>
      <c r="B195" s="188">
        <f t="shared" si="2"/>
        <v>0</v>
      </c>
      <c r="C195" s="190"/>
      <c r="D195" s="190"/>
    </row>
    <row r="196" spans="1:4" ht="13.5" customHeight="1">
      <c r="A196" s="193" t="s">
        <v>199</v>
      </c>
      <c r="B196" s="188">
        <f t="shared" si="2"/>
        <v>665</v>
      </c>
      <c r="C196" s="190"/>
      <c r="D196" s="190">
        <v>665</v>
      </c>
    </row>
    <row r="197" spans="1:4" ht="13.5" customHeight="1">
      <c r="A197" s="191" t="s">
        <v>200</v>
      </c>
      <c r="B197" s="188">
        <f t="shared" si="2"/>
        <v>1383</v>
      </c>
      <c r="C197" s="190"/>
      <c r="D197" s="190">
        <f>SUM(D198:D203)</f>
        <v>1383</v>
      </c>
    </row>
    <row r="198" spans="1:4" ht="13.5" customHeight="1">
      <c r="A198" s="191" t="s">
        <v>89</v>
      </c>
      <c r="B198" s="188">
        <f t="shared" si="3" ref="B198:B261">D198-C198</f>
        <v>488</v>
      </c>
      <c r="C198" s="190"/>
      <c r="D198" s="190">
        <v>488</v>
      </c>
    </row>
    <row r="199" spans="1:4" ht="13.5" customHeight="1">
      <c r="A199" s="192" t="s">
        <v>90</v>
      </c>
      <c r="B199" s="188">
        <f t="shared" si="3"/>
        <v>0</v>
      </c>
      <c r="C199" s="190"/>
      <c r="D199" s="190"/>
    </row>
    <row r="200" spans="1:4" ht="13.5" customHeight="1">
      <c r="A200" s="192" t="s">
        <v>91</v>
      </c>
      <c r="B200" s="188">
        <f t="shared" si="3"/>
        <v>0</v>
      </c>
      <c r="C200" s="190"/>
      <c r="D200" s="190"/>
    </row>
    <row r="201" spans="1:4" ht="13.5" customHeight="1">
      <c r="A201" s="192" t="s">
        <v>201</v>
      </c>
      <c r="B201" s="188">
        <f t="shared" si="3"/>
        <v>0</v>
      </c>
      <c r="C201" s="190"/>
      <c r="D201" s="190"/>
    </row>
    <row r="202" spans="1:4" ht="13.5" customHeight="1">
      <c r="A202" s="192" t="s">
        <v>98</v>
      </c>
      <c r="B202" s="188">
        <f t="shared" si="3"/>
        <v>0</v>
      </c>
      <c r="C202" s="190"/>
      <c r="D202" s="190"/>
    </row>
    <row r="203" spans="1:4" ht="13.5" customHeight="1">
      <c r="A203" s="193" t="s">
        <v>202</v>
      </c>
      <c r="B203" s="188">
        <f t="shared" si="3"/>
        <v>895</v>
      </c>
      <c r="C203" s="190"/>
      <c r="D203" s="190">
        <v>895</v>
      </c>
    </row>
    <row r="204" spans="1:4" ht="13.5" customHeight="1">
      <c r="A204" s="191" t="s">
        <v>203</v>
      </c>
      <c r="B204" s="188">
        <f t="shared" si="3"/>
        <v>205</v>
      </c>
      <c r="C204" s="190"/>
      <c r="D204" s="190">
        <f>SUM(D205:D211)</f>
        <v>205</v>
      </c>
    </row>
    <row r="205" spans="1:4" ht="13.5" customHeight="1">
      <c r="A205" s="193" t="s">
        <v>89</v>
      </c>
      <c r="B205" s="188">
        <f t="shared" si="3"/>
        <v>105</v>
      </c>
      <c r="C205" s="190"/>
      <c r="D205" s="190">
        <v>105</v>
      </c>
    </row>
    <row r="206" spans="1:4" ht="13.5" customHeight="1">
      <c r="A206" s="192" t="s">
        <v>90</v>
      </c>
      <c r="B206" s="188">
        <f t="shared" si="3"/>
        <v>0</v>
      </c>
      <c r="C206" s="190"/>
      <c r="D206" s="190"/>
    </row>
    <row r="207" spans="1:4" ht="13.5" customHeight="1">
      <c r="A207" s="192" t="s">
        <v>91</v>
      </c>
      <c r="B207" s="188">
        <f t="shared" si="3"/>
        <v>0</v>
      </c>
      <c r="C207" s="190"/>
      <c r="D207" s="190"/>
    </row>
    <row r="208" spans="1:4" ht="13.5" customHeight="1">
      <c r="A208" s="192" t="s">
        <v>204</v>
      </c>
      <c r="B208" s="188">
        <f t="shared" si="3"/>
        <v>100</v>
      </c>
      <c r="C208" s="190"/>
      <c r="D208" s="190">
        <v>100</v>
      </c>
    </row>
    <row r="209" spans="1:4" ht="13.5" customHeight="1">
      <c r="A209" s="192" t="s">
        <v>205</v>
      </c>
      <c r="B209" s="188">
        <f t="shared" si="3"/>
        <v>0</v>
      </c>
      <c r="C209" s="190"/>
      <c r="D209" s="190"/>
    </row>
    <row r="210" spans="1:4" ht="13.5" customHeight="1">
      <c r="A210" s="192" t="s">
        <v>98</v>
      </c>
      <c r="B210" s="188">
        <f t="shared" si="3"/>
        <v>0</v>
      </c>
      <c r="C210" s="190"/>
      <c r="D210" s="190"/>
    </row>
    <row r="211" spans="1:4" ht="13.5" customHeight="1">
      <c r="A211" s="193" t="s">
        <v>206</v>
      </c>
      <c r="B211" s="188">
        <f t="shared" si="3"/>
        <v>0</v>
      </c>
      <c r="C211" s="190"/>
      <c r="D211" s="190"/>
    </row>
    <row r="212" spans="1:4" ht="13.5" customHeight="1">
      <c r="A212" s="191" t="s">
        <v>207</v>
      </c>
      <c r="B212" s="188">
        <f t="shared" si="3"/>
        <v>0</v>
      </c>
      <c r="C212" s="190"/>
      <c r="D212" s="190">
        <f>SUM(D213:D217)</f>
        <v>0</v>
      </c>
    </row>
    <row r="213" spans="1:4" ht="13.5" customHeight="1">
      <c r="A213" s="193" t="s">
        <v>89</v>
      </c>
      <c r="B213" s="188">
        <f t="shared" si="3"/>
        <v>0</v>
      </c>
      <c r="C213" s="190"/>
      <c r="D213" s="190"/>
    </row>
    <row r="214" spans="1:4" ht="13.5" customHeight="1">
      <c r="A214" s="191" t="s">
        <v>90</v>
      </c>
      <c r="B214" s="188">
        <f t="shared" si="3"/>
        <v>0</v>
      </c>
      <c r="C214" s="190"/>
      <c r="D214" s="190"/>
    </row>
    <row r="215" spans="1:4" ht="13.5" customHeight="1">
      <c r="A215" s="192" t="s">
        <v>91</v>
      </c>
      <c r="B215" s="188">
        <f t="shared" si="3"/>
        <v>0</v>
      </c>
      <c r="C215" s="190"/>
      <c r="D215" s="190"/>
    </row>
    <row r="216" spans="1:4" ht="13.5" customHeight="1">
      <c r="A216" s="192" t="s">
        <v>98</v>
      </c>
      <c r="B216" s="188">
        <f t="shared" si="3"/>
        <v>0</v>
      </c>
      <c r="C216" s="190"/>
      <c r="D216" s="190"/>
    </row>
    <row r="217" spans="1:4" ht="13.5" customHeight="1">
      <c r="A217" s="192" t="s">
        <v>208</v>
      </c>
      <c r="B217" s="188">
        <f t="shared" si="3"/>
        <v>0</v>
      </c>
      <c r="C217" s="190"/>
      <c r="D217" s="190"/>
    </row>
    <row r="218" spans="1:4" ht="13.5" customHeight="1">
      <c r="A218" s="191" t="s">
        <v>209</v>
      </c>
      <c r="B218" s="188">
        <f t="shared" si="3"/>
        <v>49</v>
      </c>
      <c r="C218" s="190"/>
      <c r="D218" s="190">
        <f>SUM(D219:D223)</f>
        <v>49</v>
      </c>
    </row>
    <row r="219" spans="1:4" ht="13.5" customHeight="1">
      <c r="A219" s="193" t="s">
        <v>89</v>
      </c>
      <c r="B219" s="188">
        <f t="shared" si="3"/>
        <v>49</v>
      </c>
      <c r="C219" s="190"/>
      <c r="D219" s="190">
        <v>49</v>
      </c>
    </row>
    <row r="220" spans="1:4" ht="13.5" customHeight="1">
      <c r="A220" s="193" t="s">
        <v>90</v>
      </c>
      <c r="B220" s="188">
        <f t="shared" si="3"/>
        <v>0</v>
      </c>
      <c r="C220" s="190"/>
      <c r="D220" s="190"/>
    </row>
    <row r="221" spans="1:4" ht="13.5" customHeight="1">
      <c r="A221" s="192" t="s">
        <v>91</v>
      </c>
      <c r="B221" s="188">
        <f t="shared" si="3"/>
        <v>0</v>
      </c>
      <c r="C221" s="190"/>
      <c r="D221" s="190"/>
    </row>
    <row r="222" spans="1:4" ht="13.5" customHeight="1">
      <c r="A222" s="192" t="s">
        <v>98</v>
      </c>
      <c r="B222" s="188">
        <f t="shared" si="3"/>
        <v>0</v>
      </c>
      <c r="C222" s="190"/>
      <c r="D222" s="190"/>
    </row>
    <row r="223" spans="1:4" ht="13.5" customHeight="1">
      <c r="A223" s="192" t="s">
        <v>210</v>
      </c>
      <c r="B223" s="188">
        <f t="shared" si="3"/>
        <v>0</v>
      </c>
      <c r="C223" s="190"/>
      <c r="D223" s="190"/>
    </row>
    <row r="224" spans="1:4" ht="13.5" customHeight="1">
      <c r="A224" s="191" t="s">
        <v>211</v>
      </c>
      <c r="B224" s="188">
        <f t="shared" si="3"/>
        <v>0</v>
      </c>
      <c r="C224" s="190"/>
      <c r="D224" s="190">
        <f>SUM(D225:D230)</f>
        <v>0</v>
      </c>
    </row>
    <row r="225" spans="1:4" ht="13.5" customHeight="1">
      <c r="A225" s="192" t="s">
        <v>89</v>
      </c>
      <c r="B225" s="188">
        <f t="shared" si="3"/>
        <v>0</v>
      </c>
      <c r="C225" s="190"/>
      <c r="D225" s="190"/>
    </row>
    <row r="226" spans="1:4" ht="13.5" customHeight="1">
      <c r="A226" s="192" t="s">
        <v>90</v>
      </c>
      <c r="B226" s="188">
        <f t="shared" si="3"/>
        <v>0</v>
      </c>
      <c r="C226" s="190"/>
      <c r="D226" s="190"/>
    </row>
    <row r="227" spans="1:4" ht="13.5" customHeight="1">
      <c r="A227" s="192" t="s">
        <v>91</v>
      </c>
      <c r="B227" s="188">
        <f t="shared" si="3"/>
        <v>0</v>
      </c>
      <c r="C227" s="190"/>
      <c r="D227" s="190"/>
    </row>
    <row r="228" spans="1:4" ht="13.5" customHeight="1">
      <c r="A228" s="192" t="s">
        <v>212</v>
      </c>
      <c r="B228" s="188">
        <f t="shared" si="3"/>
        <v>0</v>
      </c>
      <c r="C228" s="190"/>
      <c r="D228" s="190"/>
    </row>
    <row r="229" spans="1:4" ht="13.5" customHeight="1">
      <c r="A229" s="192" t="s">
        <v>98</v>
      </c>
      <c r="B229" s="188">
        <f t="shared" si="3"/>
        <v>0</v>
      </c>
      <c r="C229" s="190"/>
      <c r="D229" s="190"/>
    </row>
    <row r="230" spans="1:4" ht="13.5" customHeight="1">
      <c r="A230" s="192" t="s">
        <v>213</v>
      </c>
      <c r="B230" s="188">
        <f t="shared" si="3"/>
        <v>0</v>
      </c>
      <c r="C230" s="190"/>
      <c r="D230" s="190"/>
    </row>
    <row r="231" spans="1:4" ht="13.5" customHeight="1">
      <c r="A231" s="191" t="s">
        <v>214</v>
      </c>
      <c r="B231" s="188">
        <f t="shared" si="3"/>
        <v>439</v>
      </c>
      <c r="C231" s="190">
        <f>SUM(C232:C245)</f>
        <v>2700</v>
      </c>
      <c r="D231" s="190">
        <f>SUM(D232:D245)</f>
        <v>3139</v>
      </c>
    </row>
    <row r="232" spans="1:4" ht="13.5" customHeight="1">
      <c r="A232" s="192" t="s">
        <v>89</v>
      </c>
      <c r="B232" s="188">
        <f t="shared" si="3"/>
        <v>0</v>
      </c>
      <c r="C232" s="190">
        <v>1628</v>
      </c>
      <c r="D232" s="190">
        <v>1628</v>
      </c>
    </row>
    <row r="233" spans="1:4" ht="13.5" customHeight="1">
      <c r="A233" s="192" t="s">
        <v>90</v>
      </c>
      <c r="B233" s="188">
        <f t="shared" si="3"/>
        <v>20</v>
      </c>
      <c r="C233" s="190"/>
      <c r="D233" s="190">
        <v>20</v>
      </c>
    </row>
    <row r="234" spans="1:4" ht="13.5" customHeight="1">
      <c r="A234" s="192" t="s">
        <v>91</v>
      </c>
      <c r="B234" s="188">
        <f t="shared" si="3"/>
        <v>0</v>
      </c>
      <c r="C234" s="190"/>
      <c r="D234" s="190"/>
    </row>
    <row r="235" spans="1:4" ht="13.5" customHeight="1">
      <c r="A235" s="192" t="s">
        <v>215</v>
      </c>
      <c r="B235" s="188">
        <f t="shared" si="3"/>
        <v>0</v>
      </c>
      <c r="C235" s="190"/>
      <c r="D235" s="190"/>
    </row>
    <row r="236" spans="1:4" ht="13.5" customHeight="1">
      <c r="A236" s="192" t="s">
        <v>216</v>
      </c>
      <c r="B236" s="188">
        <f t="shared" si="3"/>
        <v>100</v>
      </c>
      <c r="C236" s="190"/>
      <c r="D236" s="190">
        <v>100</v>
      </c>
    </row>
    <row r="237" spans="1:4" ht="13.5" customHeight="1">
      <c r="A237" s="192" t="s">
        <v>130</v>
      </c>
      <c r="B237" s="188">
        <f t="shared" si="3"/>
        <v>0</v>
      </c>
      <c r="C237" s="190"/>
      <c r="D237" s="190"/>
    </row>
    <row r="238" spans="1:4" ht="13.5" customHeight="1">
      <c r="A238" s="192" t="s">
        <v>217</v>
      </c>
      <c r="B238" s="188">
        <f t="shared" si="3"/>
        <v>0</v>
      </c>
      <c r="C238" s="190"/>
      <c r="D238" s="190"/>
    </row>
    <row r="239" spans="1:4" ht="13.5" customHeight="1">
      <c r="A239" s="192" t="s">
        <v>218</v>
      </c>
      <c r="B239" s="188">
        <f t="shared" si="3"/>
        <v>0</v>
      </c>
      <c r="C239" s="190">
        <v>1072</v>
      </c>
      <c r="D239" s="190">
        <v>1072</v>
      </c>
    </row>
    <row r="240" spans="1:4" ht="13.5" customHeight="1">
      <c r="A240" s="192" t="s">
        <v>219</v>
      </c>
      <c r="B240" s="188">
        <f t="shared" si="3"/>
        <v>5</v>
      </c>
      <c r="C240" s="190"/>
      <c r="D240" s="190">
        <v>5</v>
      </c>
    </row>
    <row r="241" spans="1:4" ht="13.5" customHeight="1">
      <c r="A241" s="192" t="s">
        <v>220</v>
      </c>
      <c r="B241" s="188">
        <f t="shared" si="3"/>
        <v>0</v>
      </c>
      <c r="C241" s="190"/>
      <c r="D241" s="190"/>
    </row>
    <row r="242" spans="1:4" ht="13.5" customHeight="1">
      <c r="A242" s="192" t="s">
        <v>221</v>
      </c>
      <c r="B242" s="188">
        <f t="shared" si="3"/>
        <v>10</v>
      </c>
      <c r="C242" s="190"/>
      <c r="D242" s="190">
        <v>10</v>
      </c>
    </row>
    <row r="243" spans="1:4" ht="13.5" customHeight="1">
      <c r="A243" s="192" t="s">
        <v>222</v>
      </c>
      <c r="B243" s="188">
        <f t="shared" si="3"/>
        <v>97</v>
      </c>
      <c r="C243" s="190"/>
      <c r="D243" s="190">
        <v>97</v>
      </c>
    </row>
    <row r="244" spans="1:4" ht="13.5" customHeight="1">
      <c r="A244" s="192" t="s">
        <v>98</v>
      </c>
      <c r="B244" s="188">
        <f t="shared" si="3"/>
        <v>200</v>
      </c>
      <c r="C244" s="190"/>
      <c r="D244" s="190">
        <v>200</v>
      </c>
    </row>
    <row r="245" spans="1:4" ht="13.5" customHeight="1">
      <c r="A245" s="192" t="s">
        <v>223</v>
      </c>
      <c r="B245" s="188">
        <f t="shared" si="3"/>
        <v>7</v>
      </c>
      <c r="C245" s="190"/>
      <c r="D245" s="190">
        <v>7</v>
      </c>
    </row>
    <row r="246" spans="1:4" ht="13.5" customHeight="1">
      <c r="A246" s="191" t="s">
        <v>224</v>
      </c>
      <c r="B246" s="188">
        <f t="shared" si="3"/>
        <v>0</v>
      </c>
      <c r="C246" s="190">
        <f>SUM(C247:C248)</f>
        <v>50606</v>
      </c>
      <c r="D246" s="190">
        <f>SUM(D247:D248)</f>
        <v>50606</v>
      </c>
    </row>
    <row r="247" spans="1:4" ht="13.5" customHeight="1">
      <c r="A247" s="193" t="s">
        <v>225</v>
      </c>
      <c r="B247" s="188">
        <f t="shared" si="3"/>
        <v>0</v>
      </c>
      <c r="C247" s="190"/>
      <c r="D247" s="190"/>
    </row>
    <row r="248" spans="1:4" ht="13.5" customHeight="1">
      <c r="A248" s="193" t="s">
        <v>226</v>
      </c>
      <c r="B248" s="188">
        <f t="shared" si="3"/>
        <v>0</v>
      </c>
      <c r="C248" s="190">
        <v>50606</v>
      </c>
      <c r="D248" s="190">
        <v>50606</v>
      </c>
    </row>
    <row r="249" spans="1:4" ht="13.5" customHeight="1">
      <c r="A249" s="187" t="s">
        <v>49</v>
      </c>
      <c r="B249" s="188">
        <f t="shared" si="3"/>
        <v>0</v>
      </c>
      <c r="C249" s="190"/>
      <c r="D249" s="190"/>
    </row>
    <row r="250" spans="1:4" ht="13.5" customHeight="1">
      <c r="A250" s="192" t="s">
        <v>227</v>
      </c>
      <c r="B250" s="188">
        <f t="shared" si="3"/>
        <v>0</v>
      </c>
      <c r="C250" s="190"/>
      <c r="D250" s="190"/>
    </row>
    <row r="251" spans="1:4" ht="13.5" customHeight="1">
      <c r="A251" s="192" t="s">
        <v>228</v>
      </c>
      <c r="B251" s="188">
        <f t="shared" si="3"/>
        <v>0</v>
      </c>
      <c r="C251" s="190"/>
      <c r="D251" s="190"/>
    </row>
    <row r="252" spans="1:4" ht="13.5" customHeight="1">
      <c r="A252" s="187" t="s">
        <v>50</v>
      </c>
      <c r="B252" s="188">
        <f t="shared" si="3"/>
        <v>1344</v>
      </c>
      <c r="C252" s="190">
        <f>C253+C263</f>
        <v>100</v>
      </c>
      <c r="D252" s="190">
        <f>D253+D263</f>
        <v>1444</v>
      </c>
    </row>
    <row r="253" spans="1:4" ht="13.5" customHeight="1">
      <c r="A253" s="192" t="s">
        <v>229</v>
      </c>
      <c r="B253" s="188">
        <f t="shared" si="3"/>
        <v>1282</v>
      </c>
      <c r="C253" s="190">
        <f>SUM(C254:C262)</f>
        <v>100</v>
      </c>
      <c r="D253" s="190">
        <f>SUM(D254:D262)</f>
        <v>1382</v>
      </c>
    </row>
    <row r="254" spans="1:4" ht="13.5" customHeight="1">
      <c r="A254" s="193" t="s">
        <v>230</v>
      </c>
      <c r="B254" s="188">
        <f t="shared" si="3"/>
        <v>0</v>
      </c>
      <c r="C254" s="190">
        <v>100</v>
      </c>
      <c r="D254" s="190">
        <v>100</v>
      </c>
    </row>
    <row r="255" spans="1:4" ht="13.5" customHeight="1">
      <c r="A255" s="192" t="s">
        <v>231</v>
      </c>
      <c r="B255" s="188">
        <f t="shared" si="3"/>
        <v>0</v>
      </c>
      <c r="C255" s="190"/>
      <c r="D255" s="190"/>
    </row>
    <row r="256" spans="1:4" ht="13.5" customHeight="1">
      <c r="A256" s="192" t="s">
        <v>232</v>
      </c>
      <c r="B256" s="188">
        <f t="shared" si="3"/>
        <v>1282</v>
      </c>
      <c r="C256" s="190"/>
      <c r="D256" s="190">
        <v>1282</v>
      </c>
    </row>
    <row r="257" spans="1:4" ht="13.5" customHeight="1">
      <c r="A257" s="192" t="s">
        <v>233</v>
      </c>
      <c r="B257" s="188">
        <f t="shared" si="3"/>
        <v>0</v>
      </c>
      <c r="C257" s="190"/>
      <c r="D257" s="190"/>
    </row>
    <row r="258" spans="1:4" ht="13.5" customHeight="1">
      <c r="A258" s="193" t="s">
        <v>234</v>
      </c>
      <c r="B258" s="188">
        <f t="shared" si="3"/>
        <v>0</v>
      </c>
      <c r="C258" s="190"/>
      <c r="D258" s="190"/>
    </row>
    <row r="259" spans="1:4" ht="13.5" customHeight="1">
      <c r="A259" s="193" t="s">
        <v>235</v>
      </c>
      <c r="B259" s="188">
        <f t="shared" si="3"/>
        <v>0</v>
      </c>
      <c r="C259" s="190"/>
      <c r="D259" s="190"/>
    </row>
    <row r="260" spans="1:4" ht="13.5" customHeight="1">
      <c r="A260" s="193" t="s">
        <v>236</v>
      </c>
      <c r="B260" s="188">
        <f t="shared" si="3"/>
        <v>0</v>
      </c>
      <c r="C260" s="190"/>
      <c r="D260" s="190"/>
    </row>
    <row r="261" spans="1:4" ht="13.5" customHeight="1">
      <c r="A261" s="193" t="s">
        <v>237</v>
      </c>
      <c r="B261" s="188">
        <f t="shared" si="3"/>
        <v>0</v>
      </c>
      <c r="C261" s="190"/>
      <c r="D261" s="190"/>
    </row>
    <row r="262" spans="1:4" ht="13.5" customHeight="1">
      <c r="A262" s="193" t="s">
        <v>238</v>
      </c>
      <c r="B262" s="188">
        <f t="shared" si="4" ref="B262:B325">D262-C262</f>
        <v>0</v>
      </c>
      <c r="C262" s="190"/>
      <c r="D262" s="190"/>
    </row>
    <row r="263" spans="1:4" ht="13.5" customHeight="1">
      <c r="A263" s="192" t="s">
        <v>239</v>
      </c>
      <c r="B263" s="188">
        <f t="shared" si="4"/>
        <v>62</v>
      </c>
      <c r="C263" s="190"/>
      <c r="D263" s="190">
        <v>62</v>
      </c>
    </row>
    <row r="264" spans="1:4" ht="13.5" customHeight="1">
      <c r="A264" s="187" t="s">
        <v>51</v>
      </c>
      <c r="B264" s="188">
        <f t="shared" si="4"/>
        <v>1819</v>
      </c>
      <c r="C264" s="190">
        <f>C265+C268+C279+C286+C294+C303+C319+C329+C339+C347+C353</f>
        <v>13187</v>
      </c>
      <c r="D264" s="190">
        <f>D265+D268+D279+D286+D294+D303+D319+D329+D339+D347+D353</f>
        <v>15006</v>
      </c>
    </row>
    <row r="265" spans="1:4" ht="13.5" customHeight="1">
      <c r="A265" s="192" t="s">
        <v>240</v>
      </c>
      <c r="B265" s="188">
        <f t="shared" si="4"/>
        <v>76</v>
      </c>
      <c r="C265" s="190"/>
      <c r="D265" s="190">
        <f>SUM(D266:D267)</f>
        <v>76</v>
      </c>
    </row>
    <row r="266" spans="1:4" ht="13.5" customHeight="1">
      <c r="A266" s="192" t="s">
        <v>241</v>
      </c>
      <c r="B266" s="188">
        <f t="shared" si="4"/>
        <v>0</v>
      </c>
      <c r="C266" s="190"/>
      <c r="D266" s="190"/>
    </row>
    <row r="267" spans="1:4" ht="13.5" customHeight="1">
      <c r="A267" s="193" t="s">
        <v>242</v>
      </c>
      <c r="B267" s="188">
        <f t="shared" si="4"/>
        <v>76</v>
      </c>
      <c r="C267" s="190"/>
      <c r="D267" s="190">
        <v>76</v>
      </c>
    </row>
    <row r="268" spans="1:4" ht="13.5" customHeight="1">
      <c r="A268" s="192" t="s">
        <v>243</v>
      </c>
      <c r="B268" s="188">
        <f t="shared" si="4"/>
        <v>1408</v>
      </c>
      <c r="C268" s="190">
        <f>SUM(C269:C278)</f>
        <v>7658</v>
      </c>
      <c r="D268" s="190">
        <f>SUM(D269:D278)</f>
        <v>9066</v>
      </c>
    </row>
    <row r="269" spans="1:4" ht="13.5" customHeight="1">
      <c r="A269" s="193" t="s">
        <v>89</v>
      </c>
      <c r="B269" s="188">
        <f t="shared" si="4"/>
        <v>1195</v>
      </c>
      <c r="C269" s="190">
        <v>5726</v>
      </c>
      <c r="D269" s="190">
        <v>6921</v>
      </c>
    </row>
    <row r="270" spans="1:4" ht="13.5" customHeight="1">
      <c r="A270" s="193" t="s">
        <v>90</v>
      </c>
      <c r="B270" s="188">
        <f t="shared" si="4"/>
        <v>0</v>
      </c>
      <c r="C270" s="190"/>
      <c r="D270" s="190"/>
    </row>
    <row r="271" spans="1:4" ht="13.5" customHeight="1">
      <c r="A271" s="193" t="s">
        <v>91</v>
      </c>
      <c r="B271" s="188">
        <f t="shared" si="4"/>
        <v>0</v>
      </c>
      <c r="C271" s="190"/>
      <c r="D271" s="190"/>
    </row>
    <row r="272" spans="1:4" ht="13.5" customHeight="1">
      <c r="A272" s="193" t="s">
        <v>130</v>
      </c>
      <c r="B272" s="188">
        <f t="shared" si="4"/>
        <v>113</v>
      </c>
      <c r="C272" s="190"/>
      <c r="D272" s="190">
        <v>113</v>
      </c>
    </row>
    <row r="273" spans="1:4" ht="13.5" customHeight="1">
      <c r="A273" s="193" t="s">
        <v>244</v>
      </c>
      <c r="B273" s="188">
        <f t="shared" si="4"/>
        <v>0</v>
      </c>
      <c r="C273" s="190">
        <v>1932</v>
      </c>
      <c r="D273" s="190">
        <v>1932</v>
      </c>
    </row>
    <row r="274" spans="1:4" ht="13.5" customHeight="1">
      <c r="A274" s="193" t="s">
        <v>245</v>
      </c>
      <c r="B274" s="188">
        <f t="shared" si="4"/>
        <v>0</v>
      </c>
      <c r="C274" s="190"/>
      <c r="D274" s="190"/>
    </row>
    <row r="275" spans="1:4" ht="13.5" customHeight="1">
      <c r="A275" s="193" t="s">
        <v>246</v>
      </c>
      <c r="B275" s="188">
        <f t="shared" si="4"/>
        <v>0</v>
      </c>
      <c r="C275" s="190"/>
      <c r="D275" s="190"/>
    </row>
    <row r="276" spans="1:4" ht="13.5" customHeight="1">
      <c r="A276" s="193" t="s">
        <v>247</v>
      </c>
      <c r="B276" s="188">
        <f t="shared" si="4"/>
        <v>0</v>
      </c>
      <c r="C276" s="190"/>
      <c r="D276" s="190"/>
    </row>
    <row r="277" spans="1:4" ht="13.5" customHeight="1">
      <c r="A277" s="193" t="s">
        <v>98</v>
      </c>
      <c r="B277" s="188">
        <f t="shared" si="4"/>
        <v>0</v>
      </c>
      <c r="C277" s="190"/>
      <c r="D277" s="190"/>
    </row>
    <row r="278" spans="1:4" ht="13.5" customHeight="1">
      <c r="A278" s="193" t="s">
        <v>248</v>
      </c>
      <c r="B278" s="188">
        <f t="shared" si="4"/>
        <v>100</v>
      </c>
      <c r="C278" s="190"/>
      <c r="D278" s="190">
        <v>100</v>
      </c>
    </row>
    <row r="279" spans="1:4" ht="13.5" customHeight="1">
      <c r="A279" s="192" t="s">
        <v>249</v>
      </c>
      <c r="B279" s="188">
        <f t="shared" si="4"/>
        <v>0</v>
      </c>
      <c r="C279" s="190"/>
      <c r="D279" s="190">
        <f>SUM(D280:D285)</f>
        <v>0</v>
      </c>
    </row>
    <row r="280" spans="1:4" ht="13.5" customHeight="1">
      <c r="A280" s="192" t="s">
        <v>89</v>
      </c>
      <c r="B280" s="188">
        <f t="shared" si="4"/>
        <v>0</v>
      </c>
      <c r="C280" s="190"/>
      <c r="D280" s="190"/>
    </row>
    <row r="281" spans="1:4" ht="13.5" customHeight="1">
      <c r="A281" s="192" t="s">
        <v>90</v>
      </c>
      <c r="B281" s="188">
        <f t="shared" si="4"/>
        <v>0</v>
      </c>
      <c r="C281" s="190"/>
      <c r="D281" s="190"/>
    </row>
    <row r="282" spans="1:4" ht="13.5" customHeight="1">
      <c r="A282" s="193" t="s">
        <v>91</v>
      </c>
      <c r="B282" s="188">
        <f t="shared" si="4"/>
        <v>0</v>
      </c>
      <c r="C282" s="190"/>
      <c r="D282" s="190"/>
    </row>
    <row r="283" spans="1:4" ht="13.5" customHeight="1">
      <c r="A283" s="193" t="s">
        <v>250</v>
      </c>
      <c r="B283" s="188">
        <f t="shared" si="4"/>
        <v>0</v>
      </c>
      <c r="C283" s="190"/>
      <c r="D283" s="190"/>
    </row>
    <row r="284" spans="1:4" ht="13.5" customHeight="1">
      <c r="A284" s="193" t="s">
        <v>98</v>
      </c>
      <c r="B284" s="188">
        <f t="shared" si="4"/>
        <v>0</v>
      </c>
      <c r="C284" s="190"/>
      <c r="D284" s="190"/>
    </row>
    <row r="285" spans="1:4" ht="13.5" customHeight="1">
      <c r="A285" s="191" t="s">
        <v>251</v>
      </c>
      <c r="B285" s="188">
        <f t="shared" si="4"/>
        <v>0</v>
      </c>
      <c r="C285" s="190"/>
      <c r="D285" s="190"/>
    </row>
    <row r="286" spans="1:4" ht="13.5" customHeight="1">
      <c r="A286" s="192" t="s">
        <v>252</v>
      </c>
      <c r="B286" s="188">
        <f t="shared" si="4"/>
        <v>0</v>
      </c>
      <c r="C286" s="190">
        <f>SUM(C287:C293)</f>
        <v>1031</v>
      </c>
      <c r="D286" s="190">
        <f>SUM(D287:D293)</f>
        <v>1031</v>
      </c>
    </row>
    <row r="287" spans="1:4" ht="13.5" customHeight="1">
      <c r="A287" s="192" t="s">
        <v>89</v>
      </c>
      <c r="B287" s="188">
        <f t="shared" si="4"/>
        <v>0</v>
      </c>
      <c r="C287" s="190">
        <v>1031</v>
      </c>
      <c r="D287" s="190">
        <v>1031</v>
      </c>
    </row>
    <row r="288" spans="1:4" ht="13.5" customHeight="1">
      <c r="A288" s="192" t="s">
        <v>90</v>
      </c>
      <c r="B288" s="188">
        <f t="shared" si="4"/>
        <v>0</v>
      </c>
      <c r="C288" s="190"/>
      <c r="D288" s="190"/>
    </row>
    <row r="289" spans="1:4" ht="13.5" customHeight="1">
      <c r="A289" s="193" t="s">
        <v>91</v>
      </c>
      <c r="B289" s="188">
        <f t="shared" si="4"/>
        <v>0</v>
      </c>
      <c r="C289" s="190"/>
      <c r="D289" s="190"/>
    </row>
    <row r="290" spans="1:4" ht="13.5" customHeight="1">
      <c r="A290" s="193" t="s">
        <v>253</v>
      </c>
      <c r="B290" s="188">
        <f t="shared" si="4"/>
        <v>0</v>
      </c>
      <c r="C290" s="190"/>
      <c r="D290" s="190"/>
    </row>
    <row r="291" spans="1:4" ht="13.5" customHeight="1">
      <c r="A291" s="193" t="s">
        <v>254</v>
      </c>
      <c r="B291" s="188">
        <f t="shared" si="4"/>
        <v>0</v>
      </c>
      <c r="C291" s="190"/>
      <c r="D291" s="190"/>
    </row>
    <row r="292" spans="1:4" ht="13.5" customHeight="1">
      <c r="A292" s="193" t="s">
        <v>98</v>
      </c>
      <c r="B292" s="188">
        <f t="shared" si="4"/>
        <v>0</v>
      </c>
      <c r="C292" s="190"/>
      <c r="D292" s="190"/>
    </row>
    <row r="293" spans="1:4" ht="13.5" customHeight="1">
      <c r="A293" s="193" t="s">
        <v>255</v>
      </c>
      <c r="B293" s="188">
        <f t="shared" si="4"/>
        <v>0</v>
      </c>
      <c r="C293" s="190"/>
      <c r="D293" s="190"/>
    </row>
    <row r="294" spans="1:4" ht="13.5" customHeight="1">
      <c r="A294" s="192" t="s">
        <v>256</v>
      </c>
      <c r="B294" s="188">
        <f t="shared" si="4"/>
        <v>240</v>
      </c>
      <c r="C294" s="190">
        <f>SUM(C295:C302)</f>
        <v>1645</v>
      </c>
      <c r="D294" s="190">
        <f>SUM(D295:D302)</f>
        <v>1885</v>
      </c>
    </row>
    <row r="295" spans="1:4" ht="13.5" customHeight="1">
      <c r="A295" s="192" t="s">
        <v>89</v>
      </c>
      <c r="B295" s="188">
        <f t="shared" si="4"/>
        <v>0</v>
      </c>
      <c r="C295" s="190">
        <v>1139</v>
      </c>
      <c r="D295" s="190">
        <v>1139</v>
      </c>
    </row>
    <row r="296" spans="1:4" ht="13.5" customHeight="1">
      <c r="A296" s="192" t="s">
        <v>90</v>
      </c>
      <c r="B296" s="188">
        <f t="shared" si="4"/>
        <v>0</v>
      </c>
      <c r="C296" s="190"/>
      <c r="D296" s="190"/>
    </row>
    <row r="297" spans="1:4" ht="13.5" customHeight="1">
      <c r="A297" s="192" t="s">
        <v>91</v>
      </c>
      <c r="B297" s="188">
        <f t="shared" si="4"/>
        <v>0</v>
      </c>
      <c r="C297" s="190"/>
      <c r="D297" s="190"/>
    </row>
    <row r="298" spans="1:4" ht="13.5" customHeight="1">
      <c r="A298" s="193" t="s">
        <v>257</v>
      </c>
      <c r="B298" s="188">
        <f t="shared" si="4"/>
        <v>240</v>
      </c>
      <c r="C298" s="190"/>
      <c r="D298" s="190">
        <v>240</v>
      </c>
    </row>
    <row r="299" spans="1:4" ht="13.5" customHeight="1">
      <c r="A299" s="193" t="s">
        <v>258</v>
      </c>
      <c r="B299" s="188">
        <f t="shared" si="4"/>
        <v>0</v>
      </c>
      <c r="C299" s="190"/>
      <c r="D299" s="190"/>
    </row>
    <row r="300" spans="1:4" ht="13.5" customHeight="1">
      <c r="A300" s="193" t="s">
        <v>259</v>
      </c>
      <c r="B300" s="188">
        <f t="shared" si="4"/>
        <v>0</v>
      </c>
      <c r="C300" s="190">
        <v>207</v>
      </c>
      <c r="D300" s="190">
        <v>207</v>
      </c>
    </row>
    <row r="301" spans="1:4" ht="13.5" customHeight="1">
      <c r="A301" s="192" t="s">
        <v>98</v>
      </c>
      <c r="B301" s="188">
        <f t="shared" si="4"/>
        <v>0</v>
      </c>
      <c r="C301" s="190"/>
      <c r="D301" s="190"/>
    </row>
    <row r="302" spans="1:4" ht="13.5" customHeight="1">
      <c r="A302" s="192" t="s">
        <v>260</v>
      </c>
      <c r="B302" s="188">
        <f t="shared" si="4"/>
        <v>0</v>
      </c>
      <c r="C302" s="190">
        <v>299</v>
      </c>
      <c r="D302" s="190">
        <v>299</v>
      </c>
    </row>
    <row r="303" spans="1:4" ht="13.5" customHeight="1">
      <c r="A303" s="192" t="s">
        <v>261</v>
      </c>
      <c r="B303" s="188">
        <f t="shared" si="4"/>
        <v>95</v>
      </c>
      <c r="C303" s="190">
        <f>SUM(C304:C318)</f>
        <v>1151</v>
      </c>
      <c r="D303" s="190">
        <f>SUM(D304:D318)</f>
        <v>1246</v>
      </c>
    </row>
    <row r="304" spans="1:4" ht="13.5" customHeight="1">
      <c r="A304" s="193" t="s">
        <v>89</v>
      </c>
      <c r="B304" s="188">
        <f t="shared" si="4"/>
        <v>0</v>
      </c>
      <c r="C304" s="190">
        <v>1135</v>
      </c>
      <c r="D304" s="190">
        <v>1135</v>
      </c>
    </row>
    <row r="305" spans="1:4" ht="13.5" customHeight="1">
      <c r="A305" s="193" t="s">
        <v>90</v>
      </c>
      <c r="B305" s="188">
        <f t="shared" si="4"/>
        <v>0</v>
      </c>
      <c r="C305" s="190"/>
      <c r="D305" s="190"/>
    </row>
    <row r="306" spans="1:4" ht="13.5" customHeight="1">
      <c r="A306" s="193" t="s">
        <v>91</v>
      </c>
      <c r="B306" s="188">
        <f t="shared" si="4"/>
        <v>0</v>
      </c>
      <c r="C306" s="190"/>
      <c r="D306" s="190"/>
    </row>
    <row r="307" spans="1:4" ht="13.5" customHeight="1">
      <c r="A307" s="191" t="s">
        <v>262</v>
      </c>
      <c r="B307" s="188">
        <f t="shared" si="4"/>
        <v>0</v>
      </c>
      <c r="C307" s="190"/>
      <c r="D307" s="190"/>
    </row>
    <row r="308" spans="1:4" ht="13.5" customHeight="1">
      <c r="A308" s="192" t="s">
        <v>263</v>
      </c>
      <c r="B308" s="188">
        <f t="shared" si="4"/>
        <v>75</v>
      </c>
      <c r="C308" s="190"/>
      <c r="D308" s="190">
        <v>75</v>
      </c>
    </row>
    <row r="309" spans="1:4" ht="13.5" customHeight="1">
      <c r="A309" s="192" t="s">
        <v>264</v>
      </c>
      <c r="B309" s="188">
        <f t="shared" si="4"/>
        <v>0</v>
      </c>
      <c r="C309" s="190"/>
      <c r="D309" s="190"/>
    </row>
    <row r="310" spans="1:4" ht="13.5" customHeight="1">
      <c r="A310" s="194" t="s">
        <v>265</v>
      </c>
      <c r="B310" s="188">
        <f t="shared" si="4"/>
        <v>0</v>
      </c>
      <c r="C310" s="190">
        <v>16</v>
      </c>
      <c r="D310" s="190">
        <v>16</v>
      </c>
    </row>
    <row r="311" spans="1:4" ht="13.5" customHeight="1">
      <c r="A311" s="193" t="s">
        <v>266</v>
      </c>
      <c r="B311" s="188">
        <f t="shared" si="4"/>
        <v>0</v>
      </c>
      <c r="C311" s="190"/>
      <c r="D311" s="190"/>
    </row>
    <row r="312" spans="1:4" ht="13.5" customHeight="1">
      <c r="A312" s="193" t="s">
        <v>267</v>
      </c>
      <c r="B312" s="188">
        <f t="shared" si="4"/>
        <v>0</v>
      </c>
      <c r="C312" s="190"/>
      <c r="D312" s="190"/>
    </row>
    <row r="313" spans="1:4" ht="13.5" customHeight="1">
      <c r="A313" s="193" t="s">
        <v>268</v>
      </c>
      <c r="B313" s="188">
        <f t="shared" si="4"/>
        <v>0</v>
      </c>
      <c r="C313" s="190"/>
      <c r="D313" s="190"/>
    </row>
    <row r="314" spans="1:4" ht="13.5" customHeight="1">
      <c r="A314" s="193" t="s">
        <v>269</v>
      </c>
      <c r="B314" s="188">
        <f t="shared" si="4"/>
        <v>0</v>
      </c>
      <c r="C314" s="190"/>
      <c r="D314" s="190"/>
    </row>
    <row r="315" spans="1:4" ht="13.5" customHeight="1">
      <c r="A315" s="193" t="s">
        <v>270</v>
      </c>
      <c r="B315" s="188">
        <f t="shared" si="4"/>
        <v>0</v>
      </c>
      <c r="C315" s="190"/>
      <c r="D315" s="190"/>
    </row>
    <row r="316" spans="1:4" ht="13.5" customHeight="1">
      <c r="A316" s="193" t="s">
        <v>130</v>
      </c>
      <c r="B316" s="188">
        <f t="shared" si="4"/>
        <v>0</v>
      </c>
      <c r="C316" s="190"/>
      <c r="D316" s="190"/>
    </row>
    <row r="317" spans="1:4" ht="13.5" customHeight="1">
      <c r="A317" s="193" t="s">
        <v>98</v>
      </c>
      <c r="B317" s="188">
        <f t="shared" si="4"/>
        <v>0</v>
      </c>
      <c r="C317" s="190"/>
      <c r="D317" s="190"/>
    </row>
    <row r="318" spans="1:4" ht="13.5" customHeight="1">
      <c r="A318" s="192" t="s">
        <v>271</v>
      </c>
      <c r="B318" s="188">
        <f t="shared" si="4"/>
        <v>20</v>
      </c>
      <c r="C318" s="190"/>
      <c r="D318" s="190">
        <v>20</v>
      </c>
    </row>
    <row r="319" spans="1:4" ht="13.5" customHeight="1">
      <c r="A319" s="192" t="s">
        <v>272</v>
      </c>
      <c r="B319" s="188">
        <f t="shared" si="4"/>
        <v>0</v>
      </c>
      <c r="C319" s="190"/>
      <c r="D319" s="190">
        <f>SUM(D320:D328)</f>
        <v>0</v>
      </c>
    </row>
    <row r="320" spans="1:4" ht="13.5" customHeight="1">
      <c r="A320" s="192" t="s">
        <v>89</v>
      </c>
      <c r="B320" s="188">
        <f t="shared" si="4"/>
        <v>0</v>
      </c>
      <c r="C320" s="190"/>
      <c r="D320" s="190"/>
    </row>
    <row r="321" spans="1:4" ht="13.5" customHeight="1">
      <c r="A321" s="193" t="s">
        <v>90</v>
      </c>
      <c r="B321" s="188">
        <f t="shared" si="4"/>
        <v>0</v>
      </c>
      <c r="C321" s="190"/>
      <c r="D321" s="190"/>
    </row>
    <row r="322" spans="1:4" ht="13.5" customHeight="1">
      <c r="A322" s="193" t="s">
        <v>91</v>
      </c>
      <c r="B322" s="188">
        <f t="shared" si="4"/>
        <v>0</v>
      </c>
      <c r="C322" s="190"/>
      <c r="D322" s="190"/>
    </row>
    <row r="323" spans="1:4" ht="13.5" customHeight="1">
      <c r="A323" s="193" t="s">
        <v>273</v>
      </c>
      <c r="B323" s="188">
        <f t="shared" si="4"/>
        <v>0</v>
      </c>
      <c r="C323" s="190"/>
      <c r="D323" s="190"/>
    </row>
    <row r="324" spans="1:4" ht="13.5" customHeight="1">
      <c r="A324" s="191" t="s">
        <v>274</v>
      </c>
      <c r="B324" s="188">
        <f t="shared" si="4"/>
        <v>0</v>
      </c>
      <c r="C324" s="190"/>
      <c r="D324" s="190"/>
    </row>
    <row r="325" spans="1:4" ht="13.5" customHeight="1">
      <c r="A325" s="192" t="s">
        <v>275</v>
      </c>
      <c r="B325" s="188">
        <f t="shared" si="4"/>
        <v>0</v>
      </c>
      <c r="C325" s="190"/>
      <c r="D325" s="190"/>
    </row>
    <row r="326" spans="1:4" ht="13.5" customHeight="1">
      <c r="A326" s="192" t="s">
        <v>130</v>
      </c>
      <c r="B326" s="188">
        <f t="shared" si="5" ref="B326:B389">D326-C326</f>
        <v>0</v>
      </c>
      <c r="C326" s="190"/>
      <c r="D326" s="190"/>
    </row>
    <row r="327" spans="1:4" ht="13.5" customHeight="1">
      <c r="A327" s="192" t="s">
        <v>98</v>
      </c>
      <c r="B327" s="188">
        <f t="shared" si="5"/>
        <v>0</v>
      </c>
      <c r="C327" s="190"/>
      <c r="D327" s="190"/>
    </row>
    <row r="328" spans="1:4" ht="13.5" customHeight="1">
      <c r="A328" s="192" t="s">
        <v>276</v>
      </c>
      <c r="B328" s="188">
        <f t="shared" si="5"/>
        <v>0</v>
      </c>
      <c r="C328" s="190"/>
      <c r="D328" s="190"/>
    </row>
    <row r="329" spans="1:4" ht="13.5" customHeight="1">
      <c r="A329" s="192" t="s">
        <v>277</v>
      </c>
      <c r="B329" s="188">
        <f t="shared" si="5"/>
        <v>0</v>
      </c>
      <c r="C329" s="190"/>
      <c r="D329" s="190">
        <f>SUM(D330:D338)</f>
        <v>0</v>
      </c>
    </row>
    <row r="330" spans="1:4" ht="13.5" customHeight="1">
      <c r="A330" s="193" t="s">
        <v>89</v>
      </c>
      <c r="B330" s="188">
        <f t="shared" si="5"/>
        <v>0</v>
      </c>
      <c r="C330" s="190"/>
      <c r="D330" s="190"/>
    </row>
    <row r="331" spans="1:4" ht="13.5" customHeight="1">
      <c r="A331" s="193" t="s">
        <v>90</v>
      </c>
      <c r="B331" s="188">
        <f t="shared" si="5"/>
        <v>0</v>
      </c>
      <c r="C331" s="190"/>
      <c r="D331" s="190"/>
    </row>
    <row r="332" spans="1:4" ht="13.5" customHeight="1">
      <c r="A332" s="192" t="s">
        <v>91</v>
      </c>
      <c r="B332" s="188">
        <f t="shared" si="5"/>
        <v>0</v>
      </c>
      <c r="C332" s="190"/>
      <c r="D332" s="190"/>
    </row>
    <row r="333" spans="1:4" ht="13.5" customHeight="1">
      <c r="A333" s="192" t="s">
        <v>278</v>
      </c>
      <c r="B333" s="188">
        <f t="shared" si="5"/>
        <v>0</v>
      </c>
      <c r="C333" s="190"/>
      <c r="D333" s="190"/>
    </row>
    <row r="334" spans="1:4" ht="13.5" customHeight="1">
      <c r="A334" s="192" t="s">
        <v>279</v>
      </c>
      <c r="B334" s="188">
        <f t="shared" si="5"/>
        <v>0</v>
      </c>
      <c r="C334" s="190"/>
      <c r="D334" s="190"/>
    </row>
    <row r="335" spans="1:4" ht="13.5" customHeight="1">
      <c r="A335" s="193" t="s">
        <v>280</v>
      </c>
      <c r="B335" s="188">
        <f t="shared" si="5"/>
        <v>0</v>
      </c>
      <c r="C335" s="190"/>
      <c r="D335" s="190"/>
    </row>
    <row r="336" spans="1:4" ht="13.5" customHeight="1">
      <c r="A336" s="193" t="s">
        <v>130</v>
      </c>
      <c r="B336" s="188">
        <f t="shared" si="5"/>
        <v>0</v>
      </c>
      <c r="C336" s="190"/>
      <c r="D336" s="190"/>
    </row>
    <row r="337" spans="1:4" ht="13.5" customHeight="1">
      <c r="A337" s="193" t="s">
        <v>98</v>
      </c>
      <c r="B337" s="188">
        <f t="shared" si="5"/>
        <v>0</v>
      </c>
      <c r="C337" s="190"/>
      <c r="D337" s="190"/>
    </row>
    <row r="338" spans="1:4" ht="13.5" customHeight="1">
      <c r="A338" s="193" t="s">
        <v>281</v>
      </c>
      <c r="B338" s="188">
        <f t="shared" si="5"/>
        <v>0</v>
      </c>
      <c r="C338" s="190"/>
      <c r="D338" s="190"/>
    </row>
    <row r="339" spans="1:4" ht="13.5" customHeight="1">
      <c r="A339" s="192" t="s">
        <v>282</v>
      </c>
      <c r="B339" s="188">
        <f t="shared" si="5"/>
        <v>0</v>
      </c>
      <c r="C339" s="190"/>
      <c r="D339" s="190">
        <f>SUM(D340:D346)</f>
        <v>0</v>
      </c>
    </row>
    <row r="340" spans="1:4" ht="13.5" customHeight="1">
      <c r="A340" s="192" t="s">
        <v>89</v>
      </c>
      <c r="B340" s="188">
        <f t="shared" si="5"/>
        <v>0</v>
      </c>
      <c r="C340" s="190"/>
      <c r="D340" s="190"/>
    </row>
    <row r="341" spans="1:4" ht="13.5" customHeight="1">
      <c r="A341" s="192" t="s">
        <v>90</v>
      </c>
      <c r="B341" s="188">
        <f t="shared" si="5"/>
        <v>0</v>
      </c>
      <c r="C341" s="190"/>
      <c r="D341" s="190"/>
    </row>
    <row r="342" spans="1:4" ht="13.5" customHeight="1">
      <c r="A342" s="194" t="s">
        <v>91</v>
      </c>
      <c r="B342" s="188">
        <f t="shared" si="5"/>
        <v>0</v>
      </c>
      <c r="C342" s="190"/>
      <c r="D342" s="190"/>
    </row>
    <row r="343" spans="1:4" ht="13.5" customHeight="1">
      <c r="A343" s="196" t="s">
        <v>283</v>
      </c>
      <c r="B343" s="188">
        <f t="shared" si="5"/>
        <v>0</v>
      </c>
      <c r="C343" s="190"/>
      <c r="D343" s="190"/>
    </row>
    <row r="344" spans="1:4" ht="13.5" customHeight="1">
      <c r="A344" s="193" t="s">
        <v>284</v>
      </c>
      <c r="B344" s="188">
        <f t="shared" si="5"/>
        <v>0</v>
      </c>
      <c r="C344" s="190"/>
      <c r="D344" s="190"/>
    </row>
    <row r="345" spans="1:4" ht="13.5" customHeight="1">
      <c r="A345" s="193" t="s">
        <v>98</v>
      </c>
      <c r="B345" s="188">
        <f t="shared" si="5"/>
        <v>0</v>
      </c>
      <c r="C345" s="190"/>
      <c r="D345" s="190"/>
    </row>
    <row r="346" spans="1:4" ht="13.5" customHeight="1">
      <c r="A346" s="192" t="s">
        <v>285</v>
      </c>
      <c r="B346" s="188">
        <f t="shared" si="5"/>
        <v>0</v>
      </c>
      <c r="C346" s="190"/>
      <c r="D346" s="190"/>
    </row>
    <row r="347" spans="1:4" ht="13.5" customHeight="1">
      <c r="A347" s="192" t="s">
        <v>286</v>
      </c>
      <c r="B347" s="188">
        <f t="shared" si="5"/>
        <v>0</v>
      </c>
      <c r="C347" s="190"/>
      <c r="D347" s="190">
        <f>SUM(D348:D352)</f>
        <v>0</v>
      </c>
    </row>
    <row r="348" spans="1:4" ht="13.5" customHeight="1">
      <c r="A348" s="192" t="s">
        <v>89</v>
      </c>
      <c r="B348" s="188">
        <f t="shared" si="5"/>
        <v>0</v>
      </c>
      <c r="C348" s="190"/>
      <c r="D348" s="190"/>
    </row>
    <row r="349" spans="1:4" ht="13.5" customHeight="1">
      <c r="A349" s="193" t="s">
        <v>90</v>
      </c>
      <c r="B349" s="188">
        <f t="shared" si="5"/>
        <v>0</v>
      </c>
      <c r="C349" s="190"/>
      <c r="D349" s="190"/>
    </row>
    <row r="350" spans="1:4" ht="13.5" customHeight="1">
      <c r="A350" s="192" t="s">
        <v>130</v>
      </c>
      <c r="B350" s="188">
        <f t="shared" si="5"/>
        <v>0</v>
      </c>
      <c r="C350" s="190"/>
      <c r="D350" s="190"/>
    </row>
    <row r="351" spans="1:4" ht="13.5" customHeight="1">
      <c r="A351" s="193" t="s">
        <v>287</v>
      </c>
      <c r="B351" s="188">
        <f t="shared" si="5"/>
        <v>0</v>
      </c>
      <c r="C351" s="190"/>
      <c r="D351" s="190"/>
    </row>
    <row r="352" spans="1:4" ht="13.5" customHeight="1">
      <c r="A352" s="192" t="s">
        <v>288</v>
      </c>
      <c r="B352" s="188">
        <f t="shared" si="5"/>
        <v>0</v>
      </c>
      <c r="C352" s="190"/>
      <c r="D352" s="190"/>
    </row>
    <row r="353" spans="1:4" ht="13.5" customHeight="1">
      <c r="A353" s="192" t="s">
        <v>289</v>
      </c>
      <c r="B353" s="188">
        <f t="shared" si="5"/>
        <v>0</v>
      </c>
      <c r="C353" s="190">
        <f>SUM(C354)</f>
        <v>1702</v>
      </c>
      <c r="D353" s="190">
        <f>SUM(D354)</f>
        <v>1702</v>
      </c>
    </row>
    <row r="354" spans="1:4" ht="13.5" customHeight="1">
      <c r="A354" s="192" t="s">
        <v>290</v>
      </c>
      <c r="B354" s="188">
        <f t="shared" si="5"/>
        <v>0</v>
      </c>
      <c r="C354" s="190">
        <v>1702</v>
      </c>
      <c r="D354" s="190">
        <v>1702</v>
      </c>
    </row>
    <row r="355" spans="1:4" ht="13.5" customHeight="1">
      <c r="A355" s="187" t="s">
        <v>52</v>
      </c>
      <c r="B355" s="188">
        <f t="shared" si="5"/>
        <v>16252</v>
      </c>
      <c r="C355" s="190">
        <f>C356+C361+C370+C376+C382+C386+C390+C394+C400+C407</f>
        <v>81874</v>
      </c>
      <c r="D355" s="190">
        <f>D356+D361+D370+D376+D382+D386+D390+D394+D400+D407</f>
        <v>98126</v>
      </c>
    </row>
    <row r="356" spans="1:4" ht="13.5" customHeight="1">
      <c r="A356" s="192" t="s">
        <v>291</v>
      </c>
      <c r="B356" s="188">
        <f t="shared" si="5"/>
        <v>1406</v>
      </c>
      <c r="C356" s="190"/>
      <c r="D356" s="190">
        <f>SUM(D357:D360)</f>
        <v>1406</v>
      </c>
    </row>
    <row r="357" spans="1:4" ht="13.5" customHeight="1">
      <c r="A357" s="192" t="s">
        <v>89</v>
      </c>
      <c r="B357" s="188">
        <f t="shared" si="5"/>
        <v>1286</v>
      </c>
      <c r="C357" s="190"/>
      <c r="D357" s="190">
        <v>1286</v>
      </c>
    </row>
    <row r="358" spans="1:4" ht="13.5" customHeight="1">
      <c r="A358" s="192" t="s">
        <v>90</v>
      </c>
      <c r="B358" s="188">
        <f t="shared" si="5"/>
        <v>120</v>
      </c>
      <c r="C358" s="190"/>
      <c r="D358" s="190">
        <v>120</v>
      </c>
    </row>
    <row r="359" spans="1:4" ht="13.5" customHeight="1">
      <c r="A359" s="192" t="s">
        <v>91</v>
      </c>
      <c r="B359" s="188">
        <f t="shared" si="5"/>
        <v>0</v>
      </c>
      <c r="C359" s="190"/>
      <c r="D359" s="190"/>
    </row>
    <row r="360" spans="1:4" ht="13.5" customHeight="1">
      <c r="A360" s="196" t="s">
        <v>292</v>
      </c>
      <c r="B360" s="188">
        <f t="shared" si="5"/>
        <v>0</v>
      </c>
      <c r="C360" s="190"/>
      <c r="D360" s="190"/>
    </row>
    <row r="361" spans="1:4" ht="13.5" customHeight="1">
      <c r="A361" s="192" t="s">
        <v>293</v>
      </c>
      <c r="B361" s="188">
        <f t="shared" si="5"/>
        <v>0</v>
      </c>
      <c r="C361" s="190">
        <f>SUM(C362:C369)</f>
        <v>76880</v>
      </c>
      <c r="D361" s="190">
        <f>SUM(D362:D369)</f>
        <v>76880</v>
      </c>
    </row>
    <row r="362" spans="1:4" ht="13.5" customHeight="1">
      <c r="A362" s="192" t="s">
        <v>294</v>
      </c>
      <c r="B362" s="188">
        <f t="shared" si="5"/>
        <v>0</v>
      </c>
      <c r="C362" s="190">
        <v>1362</v>
      </c>
      <c r="D362" s="190">
        <v>1362</v>
      </c>
    </row>
    <row r="363" spans="1:4" ht="13.5" customHeight="1">
      <c r="A363" s="192" t="s">
        <v>295</v>
      </c>
      <c r="B363" s="188">
        <f t="shared" si="5"/>
        <v>0</v>
      </c>
      <c r="C363" s="190">
        <v>35104</v>
      </c>
      <c r="D363" s="190">
        <v>35104</v>
      </c>
    </row>
    <row r="364" spans="1:4" ht="13.5" customHeight="1">
      <c r="A364" s="193" t="s">
        <v>296</v>
      </c>
      <c r="B364" s="188">
        <f t="shared" si="5"/>
        <v>0</v>
      </c>
      <c r="C364" s="190">
        <v>25417</v>
      </c>
      <c r="D364" s="190">
        <v>25417</v>
      </c>
    </row>
    <row r="365" spans="1:4" ht="13.5" customHeight="1">
      <c r="A365" s="193" t="s">
        <v>297</v>
      </c>
      <c r="B365" s="188">
        <f t="shared" si="5"/>
        <v>0</v>
      </c>
      <c r="C365" s="190">
        <v>9992</v>
      </c>
      <c r="D365" s="190">
        <v>9992</v>
      </c>
    </row>
    <row r="366" spans="1:4" ht="13.5" customHeight="1">
      <c r="A366" s="193" t="s">
        <v>298</v>
      </c>
      <c r="B366" s="188">
        <f t="shared" si="5"/>
        <v>0</v>
      </c>
      <c r="C366" s="190"/>
      <c r="D366" s="190"/>
    </row>
    <row r="367" spans="1:4" ht="13.5" customHeight="1">
      <c r="A367" s="192" t="s">
        <v>299</v>
      </c>
      <c r="B367" s="188">
        <f t="shared" si="5"/>
        <v>0</v>
      </c>
      <c r="C367" s="190"/>
      <c r="D367" s="190"/>
    </row>
    <row r="368" spans="1:4" ht="13.5" customHeight="1">
      <c r="A368" s="192" t="s">
        <v>300</v>
      </c>
      <c r="B368" s="188">
        <f t="shared" si="5"/>
        <v>0</v>
      </c>
      <c r="C368" s="190"/>
      <c r="D368" s="190"/>
    </row>
    <row r="369" spans="1:4" ht="13.5" customHeight="1">
      <c r="A369" s="192" t="s">
        <v>301</v>
      </c>
      <c r="B369" s="188">
        <f t="shared" si="5"/>
        <v>0</v>
      </c>
      <c r="C369" s="190">
        <v>5005</v>
      </c>
      <c r="D369" s="190">
        <v>5005</v>
      </c>
    </row>
    <row r="370" spans="1:4" ht="13.5" customHeight="1">
      <c r="A370" s="192" t="s">
        <v>302</v>
      </c>
      <c r="B370" s="188">
        <f t="shared" si="5"/>
        <v>1243</v>
      </c>
      <c r="C370" s="190"/>
      <c r="D370" s="190">
        <f>SUM(D371:D375)</f>
        <v>1243</v>
      </c>
    </row>
    <row r="371" spans="1:4" ht="13.5" customHeight="1">
      <c r="A371" s="192" t="s">
        <v>303</v>
      </c>
      <c r="B371" s="188">
        <f t="shared" si="5"/>
        <v>0</v>
      </c>
      <c r="C371" s="190"/>
      <c r="D371" s="190"/>
    </row>
    <row r="372" spans="1:4" ht="13.5" customHeight="1">
      <c r="A372" s="192" t="s">
        <v>304</v>
      </c>
      <c r="B372" s="188">
        <f t="shared" si="5"/>
        <v>1190</v>
      </c>
      <c r="C372" s="190"/>
      <c r="D372" s="190">
        <v>1190</v>
      </c>
    </row>
    <row r="373" spans="1:4" ht="13.5" customHeight="1">
      <c r="A373" s="192" t="s">
        <v>305</v>
      </c>
      <c r="B373" s="188">
        <f t="shared" si="5"/>
        <v>53</v>
      </c>
      <c r="C373" s="190"/>
      <c r="D373" s="190">
        <v>53</v>
      </c>
    </row>
    <row r="374" spans="1:4" ht="13.5" customHeight="1">
      <c r="A374" s="193" t="s">
        <v>306</v>
      </c>
      <c r="B374" s="188">
        <f t="shared" si="5"/>
        <v>0</v>
      </c>
      <c r="C374" s="190"/>
      <c r="D374" s="190"/>
    </row>
    <row r="375" spans="1:4" ht="13.5" customHeight="1">
      <c r="A375" s="193" t="s">
        <v>307</v>
      </c>
      <c r="B375" s="188">
        <f t="shared" si="5"/>
        <v>0</v>
      </c>
      <c r="C375" s="190"/>
      <c r="D375" s="190"/>
    </row>
    <row r="376" spans="1:4" ht="13.5" customHeight="1">
      <c r="A376" s="192" t="s">
        <v>308</v>
      </c>
      <c r="B376" s="188">
        <f t="shared" si="5"/>
        <v>0</v>
      </c>
      <c r="C376" s="190"/>
      <c r="D376" s="190">
        <f>SUM(D377:D381)</f>
        <v>0</v>
      </c>
    </row>
    <row r="377" spans="1:4" ht="13.5" customHeight="1">
      <c r="A377" s="192" t="s">
        <v>309</v>
      </c>
      <c r="B377" s="188">
        <f t="shared" si="5"/>
        <v>0</v>
      </c>
      <c r="C377" s="190"/>
      <c r="D377" s="190"/>
    </row>
    <row r="378" spans="1:4" ht="13.5" customHeight="1">
      <c r="A378" s="192" t="s">
        <v>310</v>
      </c>
      <c r="B378" s="188">
        <f t="shared" si="5"/>
        <v>0</v>
      </c>
      <c r="C378" s="190"/>
      <c r="D378" s="190"/>
    </row>
    <row r="379" spans="1:4" ht="13.5" customHeight="1">
      <c r="A379" s="192" t="s">
        <v>311</v>
      </c>
      <c r="B379" s="188">
        <f t="shared" si="5"/>
        <v>0</v>
      </c>
      <c r="C379" s="190"/>
      <c r="D379" s="190"/>
    </row>
    <row r="380" spans="1:4" ht="13.5" customHeight="1">
      <c r="A380" s="193" t="s">
        <v>312</v>
      </c>
      <c r="B380" s="188">
        <f t="shared" si="5"/>
        <v>0</v>
      </c>
      <c r="C380" s="190"/>
      <c r="D380" s="190"/>
    </row>
    <row r="381" spans="1:4" ht="13.5" customHeight="1">
      <c r="A381" s="193" t="s">
        <v>313</v>
      </c>
      <c r="B381" s="188">
        <f t="shared" si="5"/>
        <v>0</v>
      </c>
      <c r="C381" s="190"/>
      <c r="D381" s="190"/>
    </row>
    <row r="382" spans="1:4" ht="13.5" customHeight="1">
      <c r="A382" s="192" t="s">
        <v>314</v>
      </c>
      <c r="B382" s="188">
        <f t="shared" si="5"/>
        <v>475</v>
      </c>
      <c r="C382" s="190"/>
      <c r="D382" s="190">
        <f>SUM(D383:D385)</f>
        <v>475</v>
      </c>
    </row>
    <row r="383" spans="1:4" ht="13.5" customHeight="1">
      <c r="A383" s="192" t="s">
        <v>315</v>
      </c>
      <c r="B383" s="188">
        <f t="shared" si="5"/>
        <v>175</v>
      </c>
      <c r="C383" s="190"/>
      <c r="D383" s="190">
        <v>175</v>
      </c>
    </row>
    <row r="384" spans="1:4" ht="13.5" customHeight="1">
      <c r="A384" s="192" t="s">
        <v>316</v>
      </c>
      <c r="B384" s="188">
        <f t="shared" si="5"/>
        <v>0</v>
      </c>
      <c r="C384" s="190"/>
      <c r="D384" s="190"/>
    </row>
    <row r="385" spans="1:4" ht="13.5" customHeight="1">
      <c r="A385" s="192" t="s">
        <v>317</v>
      </c>
      <c r="B385" s="188">
        <f t="shared" si="5"/>
        <v>300</v>
      </c>
      <c r="C385" s="190"/>
      <c r="D385" s="190">
        <v>300</v>
      </c>
    </row>
    <row r="386" spans="1:4" ht="13.5" customHeight="1">
      <c r="A386" s="192" t="s">
        <v>318</v>
      </c>
      <c r="B386" s="188">
        <f t="shared" si="5"/>
        <v>0</v>
      </c>
      <c r="C386" s="190"/>
      <c r="D386" s="190">
        <f>SUM(D387:D389)</f>
        <v>0</v>
      </c>
    </row>
    <row r="387" spans="1:4" ht="13.5" customHeight="1">
      <c r="A387" s="193" t="s">
        <v>319</v>
      </c>
      <c r="B387" s="188">
        <f t="shared" si="5"/>
        <v>0</v>
      </c>
      <c r="C387" s="190"/>
      <c r="D387" s="190"/>
    </row>
    <row r="388" spans="1:4" ht="13.5" customHeight="1">
      <c r="A388" s="193" t="s">
        <v>320</v>
      </c>
      <c r="B388" s="188">
        <f t="shared" si="5"/>
        <v>0</v>
      </c>
      <c r="C388" s="190"/>
      <c r="D388" s="190"/>
    </row>
    <row r="389" spans="1:4" ht="13.5" customHeight="1">
      <c r="A389" s="191" t="s">
        <v>321</v>
      </c>
      <c r="B389" s="188">
        <f t="shared" si="5"/>
        <v>0</v>
      </c>
      <c r="C389" s="190"/>
      <c r="D389" s="190"/>
    </row>
    <row r="390" spans="1:4" ht="13.5" customHeight="1">
      <c r="A390" s="192" t="s">
        <v>322</v>
      </c>
      <c r="B390" s="188">
        <f t="shared" si="6" ref="B390:B453">D390-C390</f>
        <v>167</v>
      </c>
      <c r="C390" s="190"/>
      <c r="D390" s="190">
        <f>SUM(D391:D393)</f>
        <v>167</v>
      </c>
    </row>
    <row r="391" spans="1:4" ht="13.5" customHeight="1">
      <c r="A391" s="192" t="s">
        <v>323</v>
      </c>
      <c r="B391" s="188">
        <f t="shared" si="6"/>
        <v>167</v>
      </c>
      <c r="C391" s="190"/>
      <c r="D391" s="190">
        <v>167</v>
      </c>
    </row>
    <row r="392" spans="1:4" ht="13.5" customHeight="1">
      <c r="A392" s="192" t="s">
        <v>324</v>
      </c>
      <c r="B392" s="188">
        <f t="shared" si="6"/>
        <v>0</v>
      </c>
      <c r="C392" s="190"/>
      <c r="D392" s="190"/>
    </row>
    <row r="393" spans="1:4" ht="13.5" customHeight="1">
      <c r="A393" s="193" t="s">
        <v>325</v>
      </c>
      <c r="B393" s="188">
        <f t="shared" si="6"/>
        <v>0</v>
      </c>
      <c r="C393" s="190"/>
      <c r="D393" s="190"/>
    </row>
    <row r="394" spans="1:4" ht="13.5" customHeight="1">
      <c r="A394" s="192" t="s">
        <v>326</v>
      </c>
      <c r="B394" s="188">
        <f t="shared" si="6"/>
        <v>469</v>
      </c>
      <c r="C394" s="190"/>
      <c r="D394" s="190">
        <f>SUM(D395:D399)</f>
        <v>469</v>
      </c>
    </row>
    <row r="395" spans="1:4" ht="13.5" customHeight="1">
      <c r="A395" s="193" t="s">
        <v>327</v>
      </c>
      <c r="B395" s="188">
        <f t="shared" si="6"/>
        <v>0</v>
      </c>
      <c r="C395" s="190"/>
      <c r="D395" s="190"/>
    </row>
    <row r="396" spans="1:4" ht="13.5" customHeight="1">
      <c r="A396" s="192" t="s">
        <v>328</v>
      </c>
      <c r="B396" s="188">
        <f t="shared" si="6"/>
        <v>447</v>
      </c>
      <c r="C396" s="190"/>
      <c r="D396" s="190">
        <v>447</v>
      </c>
    </row>
    <row r="397" spans="1:4" ht="13.5" customHeight="1">
      <c r="A397" s="192" t="s">
        <v>329</v>
      </c>
      <c r="B397" s="188">
        <f t="shared" si="6"/>
        <v>22</v>
      </c>
      <c r="C397" s="190"/>
      <c r="D397" s="190">
        <v>22</v>
      </c>
    </row>
    <row r="398" spans="1:4" ht="13.5" customHeight="1">
      <c r="A398" s="192" t="s">
        <v>330</v>
      </c>
      <c r="B398" s="188">
        <f t="shared" si="6"/>
        <v>0</v>
      </c>
      <c r="C398" s="190"/>
      <c r="D398" s="190"/>
    </row>
    <row r="399" spans="1:4" ht="13.5" customHeight="1">
      <c r="A399" s="192" t="s">
        <v>331</v>
      </c>
      <c r="B399" s="188">
        <f t="shared" si="6"/>
        <v>0</v>
      </c>
      <c r="C399" s="190"/>
      <c r="D399" s="190"/>
    </row>
    <row r="400" spans="1:4" ht="13.5" customHeight="1">
      <c r="A400" s="192" t="s">
        <v>332</v>
      </c>
      <c r="B400" s="188">
        <f t="shared" si="6"/>
        <v>1155</v>
      </c>
      <c r="C400" s="190"/>
      <c r="D400" s="190">
        <f>SUM(D401:D406)</f>
        <v>1155</v>
      </c>
    </row>
    <row r="401" spans="1:4" ht="13.5" customHeight="1">
      <c r="A401" s="193" t="s">
        <v>333</v>
      </c>
      <c r="B401" s="188">
        <f t="shared" si="6"/>
        <v>0</v>
      </c>
      <c r="C401" s="190"/>
      <c r="D401" s="190"/>
    </row>
    <row r="402" spans="1:4" ht="13.5" customHeight="1">
      <c r="A402" s="193" t="s">
        <v>334</v>
      </c>
      <c r="B402" s="188">
        <f t="shared" si="6"/>
        <v>0</v>
      </c>
      <c r="C402" s="190"/>
      <c r="D402" s="190"/>
    </row>
    <row r="403" spans="1:4" ht="13.5" customHeight="1">
      <c r="A403" s="193" t="s">
        <v>335</v>
      </c>
      <c r="B403" s="188">
        <f t="shared" si="6"/>
        <v>0</v>
      </c>
      <c r="C403" s="190"/>
      <c r="D403" s="190"/>
    </row>
    <row r="404" spans="1:4" ht="13.5" customHeight="1">
      <c r="A404" s="191" t="s">
        <v>336</v>
      </c>
      <c r="B404" s="188">
        <f t="shared" si="6"/>
        <v>0</v>
      </c>
      <c r="C404" s="190"/>
      <c r="D404" s="190"/>
    </row>
    <row r="405" spans="1:4" ht="13.5" customHeight="1">
      <c r="A405" s="192" t="s">
        <v>337</v>
      </c>
      <c r="B405" s="188">
        <f t="shared" si="6"/>
        <v>0</v>
      </c>
      <c r="C405" s="190"/>
      <c r="D405" s="190"/>
    </row>
    <row r="406" spans="1:4" ht="13.5" customHeight="1">
      <c r="A406" s="192" t="s">
        <v>338</v>
      </c>
      <c r="B406" s="188">
        <f t="shared" si="6"/>
        <v>1155</v>
      </c>
      <c r="C406" s="190"/>
      <c r="D406" s="190">
        <v>1155</v>
      </c>
    </row>
    <row r="407" spans="1:4" ht="13.5" customHeight="1">
      <c r="A407" s="192" t="s">
        <v>339</v>
      </c>
      <c r="B407" s="188">
        <f t="shared" si="6"/>
        <v>11337</v>
      </c>
      <c r="C407" s="190">
        <v>4994</v>
      </c>
      <c r="D407" s="190">
        <v>16331</v>
      </c>
    </row>
    <row r="408" spans="1:4" ht="13.5" customHeight="1">
      <c r="A408" s="187" t="s">
        <v>53</v>
      </c>
      <c r="B408" s="188">
        <f t="shared" si="6"/>
        <v>260</v>
      </c>
      <c r="C408" s="190"/>
      <c r="D408" s="190">
        <f>D409+D414+D422+D428+D432+D437+D442+D449+D453+D457</f>
        <v>260</v>
      </c>
    </row>
    <row r="409" spans="1:4" ht="13.5" customHeight="1">
      <c r="A409" s="192" t="s">
        <v>340</v>
      </c>
      <c r="B409" s="188">
        <f t="shared" si="6"/>
        <v>89</v>
      </c>
      <c r="C409" s="190"/>
      <c r="D409" s="190">
        <f>SUM(D410:D413)</f>
        <v>89</v>
      </c>
    </row>
    <row r="410" spans="1:4" ht="13.5" customHeight="1">
      <c r="A410" s="192" t="s">
        <v>89</v>
      </c>
      <c r="B410" s="188">
        <f t="shared" si="6"/>
        <v>57</v>
      </c>
      <c r="C410" s="190"/>
      <c r="D410" s="190">
        <v>57</v>
      </c>
    </row>
    <row r="411" spans="1:4" ht="13.5" customHeight="1">
      <c r="A411" s="192" t="s">
        <v>90</v>
      </c>
      <c r="B411" s="188">
        <f t="shared" si="6"/>
        <v>0</v>
      </c>
      <c r="C411" s="190"/>
      <c r="D411" s="190"/>
    </row>
    <row r="412" spans="1:4" ht="13.5" customHeight="1">
      <c r="A412" s="192" t="s">
        <v>91</v>
      </c>
      <c r="B412" s="188">
        <f t="shared" si="6"/>
        <v>0</v>
      </c>
      <c r="C412" s="190"/>
      <c r="D412" s="190"/>
    </row>
    <row r="413" spans="1:4" ht="13.5" customHeight="1">
      <c r="A413" s="193" t="s">
        <v>341</v>
      </c>
      <c r="B413" s="188">
        <f t="shared" si="6"/>
        <v>32</v>
      </c>
      <c r="C413" s="190"/>
      <c r="D413" s="190">
        <v>32</v>
      </c>
    </row>
    <row r="414" spans="1:4" ht="13.5" customHeight="1">
      <c r="A414" s="192" t="s">
        <v>342</v>
      </c>
      <c r="B414" s="188">
        <f t="shared" si="6"/>
        <v>0</v>
      </c>
      <c r="C414" s="190"/>
      <c r="D414" s="190">
        <f>SUM(D415:D421)</f>
        <v>0</v>
      </c>
    </row>
    <row r="415" spans="1:4" ht="13.5" customHeight="1">
      <c r="A415" s="192" t="s">
        <v>343</v>
      </c>
      <c r="B415" s="188">
        <f t="shared" si="6"/>
        <v>0</v>
      </c>
      <c r="C415" s="190"/>
      <c r="D415" s="190"/>
    </row>
    <row r="416" spans="1:4" ht="13.5" customHeight="1">
      <c r="A416" s="191" t="s">
        <v>344</v>
      </c>
      <c r="B416" s="188">
        <f t="shared" si="6"/>
        <v>0</v>
      </c>
      <c r="C416" s="190"/>
      <c r="D416" s="190"/>
    </row>
    <row r="417" spans="1:4" ht="13.5" customHeight="1">
      <c r="A417" s="192" t="s">
        <v>345</v>
      </c>
      <c r="B417" s="188">
        <f t="shared" si="6"/>
        <v>0</v>
      </c>
      <c r="C417" s="190"/>
      <c r="D417" s="190"/>
    </row>
    <row r="418" spans="1:4" ht="13.5" customHeight="1">
      <c r="A418" s="192" t="s">
        <v>346</v>
      </c>
      <c r="B418" s="188">
        <f t="shared" si="6"/>
        <v>0</v>
      </c>
      <c r="C418" s="190"/>
      <c r="D418" s="190"/>
    </row>
    <row r="419" spans="1:4" ht="13.5" customHeight="1">
      <c r="A419" s="192" t="s">
        <v>347</v>
      </c>
      <c r="B419" s="188">
        <f t="shared" si="6"/>
        <v>0</v>
      </c>
      <c r="C419" s="190"/>
      <c r="D419" s="190"/>
    </row>
    <row r="420" spans="1:4" ht="13.5" customHeight="1">
      <c r="A420" s="193" t="s">
        <v>348</v>
      </c>
      <c r="B420" s="188">
        <f t="shared" si="6"/>
        <v>0</v>
      </c>
      <c r="C420" s="190"/>
      <c r="D420" s="190"/>
    </row>
    <row r="421" spans="1:4" ht="13.5" customHeight="1">
      <c r="A421" s="193" t="s">
        <v>349</v>
      </c>
      <c r="B421" s="188">
        <f t="shared" si="6"/>
        <v>0</v>
      </c>
      <c r="C421" s="190"/>
      <c r="D421" s="190"/>
    </row>
    <row r="422" spans="1:4" ht="13.5" customHeight="1">
      <c r="A422" s="192" t="s">
        <v>350</v>
      </c>
      <c r="B422" s="188">
        <f t="shared" si="6"/>
        <v>0</v>
      </c>
      <c r="C422" s="190"/>
      <c r="D422" s="190">
        <f>SUM(D423:D427)</f>
        <v>0</v>
      </c>
    </row>
    <row r="423" spans="1:4" ht="13.5" customHeight="1">
      <c r="A423" s="192" t="s">
        <v>343</v>
      </c>
      <c r="B423" s="188">
        <f t="shared" si="6"/>
        <v>0</v>
      </c>
      <c r="C423" s="190"/>
      <c r="D423" s="190"/>
    </row>
    <row r="424" spans="1:4" ht="13.5" customHeight="1">
      <c r="A424" s="192" t="s">
        <v>351</v>
      </c>
      <c r="B424" s="188">
        <f t="shared" si="6"/>
        <v>0</v>
      </c>
      <c r="C424" s="190"/>
      <c r="D424" s="190"/>
    </row>
    <row r="425" spans="1:4" ht="13.5" customHeight="1">
      <c r="A425" s="192" t="s">
        <v>352</v>
      </c>
      <c r="B425" s="188">
        <f t="shared" si="6"/>
        <v>0</v>
      </c>
      <c r="C425" s="190"/>
      <c r="D425" s="190"/>
    </row>
    <row r="426" spans="1:4" ht="13.5" customHeight="1">
      <c r="A426" s="193" t="s">
        <v>353</v>
      </c>
      <c r="B426" s="188">
        <f t="shared" si="6"/>
        <v>0</v>
      </c>
      <c r="C426" s="190"/>
      <c r="D426" s="190"/>
    </row>
    <row r="427" spans="1:4" ht="13.5" customHeight="1">
      <c r="A427" s="193" t="s">
        <v>354</v>
      </c>
      <c r="B427" s="188">
        <f t="shared" si="6"/>
        <v>0</v>
      </c>
      <c r="C427" s="190"/>
      <c r="D427" s="190"/>
    </row>
    <row r="428" spans="1:4" ht="13.5" customHeight="1">
      <c r="A428" s="192" t="s">
        <v>355</v>
      </c>
      <c r="B428" s="188">
        <f t="shared" si="6"/>
        <v>70</v>
      </c>
      <c r="C428" s="190"/>
      <c r="D428" s="190">
        <f>SUM(D429:D431)</f>
        <v>70</v>
      </c>
    </row>
    <row r="429" spans="1:4" ht="13.5" customHeight="1">
      <c r="A429" s="191" t="s">
        <v>343</v>
      </c>
      <c r="B429" s="188">
        <f t="shared" si="6"/>
        <v>0</v>
      </c>
      <c r="C429" s="190"/>
      <c r="D429" s="190"/>
    </row>
    <row r="430" spans="1:4" ht="13.5" customHeight="1">
      <c r="A430" s="192" t="s">
        <v>356</v>
      </c>
      <c r="B430" s="188">
        <f t="shared" si="6"/>
        <v>0</v>
      </c>
      <c r="C430" s="190"/>
      <c r="D430" s="190"/>
    </row>
    <row r="431" spans="1:4" ht="13.5" customHeight="1">
      <c r="A431" s="193" t="s">
        <v>357</v>
      </c>
      <c r="B431" s="188">
        <f t="shared" si="6"/>
        <v>70</v>
      </c>
      <c r="C431" s="190"/>
      <c r="D431" s="190">
        <v>70</v>
      </c>
    </row>
    <row r="432" spans="1:4" ht="13.5" customHeight="1">
      <c r="A432" s="192" t="s">
        <v>358</v>
      </c>
      <c r="B432" s="188">
        <f t="shared" si="6"/>
        <v>0</v>
      </c>
      <c r="C432" s="190"/>
      <c r="D432" s="190">
        <f>SUM(D433:D436)</f>
        <v>0</v>
      </c>
    </row>
    <row r="433" spans="1:4" ht="13.5" customHeight="1">
      <c r="A433" s="193" t="s">
        <v>343</v>
      </c>
      <c r="B433" s="188">
        <f t="shared" si="6"/>
        <v>0</v>
      </c>
      <c r="C433" s="190"/>
      <c r="D433" s="190"/>
    </row>
    <row r="434" spans="1:4" ht="13.5" customHeight="1">
      <c r="A434" s="192" t="s">
        <v>359</v>
      </c>
      <c r="B434" s="188">
        <f t="shared" si="6"/>
        <v>0</v>
      </c>
      <c r="C434" s="190"/>
      <c r="D434" s="190"/>
    </row>
    <row r="435" spans="1:4" ht="13.5" customHeight="1">
      <c r="A435" s="192" t="s">
        <v>360</v>
      </c>
      <c r="B435" s="188">
        <f t="shared" si="6"/>
        <v>0</v>
      </c>
      <c r="C435" s="190"/>
      <c r="D435" s="190"/>
    </row>
    <row r="436" spans="1:4" ht="13.5" customHeight="1">
      <c r="A436" s="192" t="s">
        <v>361</v>
      </c>
      <c r="B436" s="188">
        <f t="shared" si="6"/>
        <v>0</v>
      </c>
      <c r="C436" s="190"/>
      <c r="D436" s="190"/>
    </row>
    <row r="437" spans="1:4" ht="13.5" customHeight="1">
      <c r="A437" s="192" t="s">
        <v>362</v>
      </c>
      <c r="B437" s="188">
        <f t="shared" si="6"/>
        <v>0</v>
      </c>
      <c r="C437" s="190"/>
      <c r="D437" s="190">
        <f>SUM(D438:D441)</f>
        <v>0</v>
      </c>
    </row>
    <row r="438" spans="1:4" ht="13.5" customHeight="1">
      <c r="A438" s="193" t="s">
        <v>363</v>
      </c>
      <c r="B438" s="188">
        <f t="shared" si="6"/>
        <v>0</v>
      </c>
      <c r="C438" s="190"/>
      <c r="D438" s="190"/>
    </row>
    <row r="439" spans="1:4" ht="13.5" customHeight="1">
      <c r="A439" s="193" t="s">
        <v>364</v>
      </c>
      <c r="B439" s="188">
        <f t="shared" si="6"/>
        <v>0</v>
      </c>
      <c r="C439" s="190"/>
      <c r="D439" s="190"/>
    </row>
    <row r="440" spans="1:4" ht="13.5" customHeight="1">
      <c r="A440" s="193" t="s">
        <v>365</v>
      </c>
      <c r="B440" s="188">
        <f t="shared" si="6"/>
        <v>0</v>
      </c>
      <c r="C440" s="190"/>
      <c r="D440" s="190"/>
    </row>
    <row r="441" spans="1:4" ht="13.5" customHeight="1">
      <c r="A441" s="193" t="s">
        <v>366</v>
      </c>
      <c r="B441" s="188">
        <f t="shared" si="6"/>
        <v>0</v>
      </c>
      <c r="C441" s="190"/>
      <c r="D441" s="190"/>
    </row>
    <row r="442" spans="1:4" ht="13.5" customHeight="1">
      <c r="A442" s="192" t="s">
        <v>367</v>
      </c>
      <c r="B442" s="188">
        <f t="shared" si="6"/>
        <v>101</v>
      </c>
      <c r="C442" s="190"/>
      <c r="D442" s="190">
        <f>SUM(D443:D448)</f>
        <v>101</v>
      </c>
    </row>
    <row r="443" spans="1:4" ht="13.5" customHeight="1">
      <c r="A443" s="192" t="s">
        <v>343</v>
      </c>
      <c r="B443" s="188">
        <f t="shared" si="6"/>
        <v>41</v>
      </c>
      <c r="C443" s="190"/>
      <c r="D443" s="190">
        <v>41</v>
      </c>
    </row>
    <row r="444" spans="1:4" ht="13.5" customHeight="1">
      <c r="A444" s="193" t="s">
        <v>368</v>
      </c>
      <c r="B444" s="188">
        <f t="shared" si="6"/>
        <v>60</v>
      </c>
      <c r="C444" s="190"/>
      <c r="D444" s="190">
        <v>60</v>
      </c>
    </row>
    <row r="445" spans="1:4" ht="13.5" customHeight="1">
      <c r="A445" s="193" t="s">
        <v>369</v>
      </c>
      <c r="B445" s="188">
        <f t="shared" si="6"/>
        <v>0</v>
      </c>
      <c r="C445" s="190"/>
      <c r="D445" s="190"/>
    </row>
    <row r="446" spans="1:4" ht="13.5" customHeight="1">
      <c r="A446" s="193" t="s">
        <v>370</v>
      </c>
      <c r="B446" s="188">
        <f t="shared" si="6"/>
        <v>0</v>
      </c>
      <c r="C446" s="190"/>
      <c r="D446" s="190"/>
    </row>
    <row r="447" spans="1:4" ht="13.5" customHeight="1">
      <c r="A447" s="192" t="s">
        <v>371</v>
      </c>
      <c r="B447" s="188">
        <f t="shared" si="6"/>
        <v>0</v>
      </c>
      <c r="C447" s="190"/>
      <c r="D447" s="190"/>
    </row>
    <row r="448" spans="1:4" ht="13.5" customHeight="1">
      <c r="A448" s="192" t="s">
        <v>372</v>
      </c>
      <c r="B448" s="188">
        <f t="shared" si="6"/>
        <v>0</v>
      </c>
      <c r="C448" s="190"/>
      <c r="D448" s="190"/>
    </row>
    <row r="449" spans="1:4" ht="13.5" customHeight="1">
      <c r="A449" s="192" t="s">
        <v>373</v>
      </c>
      <c r="B449" s="188">
        <f t="shared" si="6"/>
        <v>0</v>
      </c>
      <c r="C449" s="190"/>
      <c r="D449" s="190">
        <f>SUM(D450:D452)</f>
        <v>0</v>
      </c>
    </row>
    <row r="450" spans="1:4" ht="13.5" customHeight="1">
      <c r="A450" s="193" t="s">
        <v>374</v>
      </c>
      <c r="B450" s="188">
        <f t="shared" si="6"/>
        <v>0</v>
      </c>
      <c r="C450" s="190"/>
      <c r="D450" s="190"/>
    </row>
    <row r="451" spans="1:4" ht="13.5" customHeight="1">
      <c r="A451" s="193" t="s">
        <v>375</v>
      </c>
      <c r="B451" s="188">
        <f t="shared" si="6"/>
        <v>0</v>
      </c>
      <c r="C451" s="190"/>
      <c r="D451" s="190"/>
    </row>
    <row r="452" spans="1:4" ht="13.5" customHeight="1">
      <c r="A452" s="193" t="s">
        <v>376</v>
      </c>
      <c r="B452" s="188">
        <f t="shared" si="6"/>
        <v>0</v>
      </c>
      <c r="C452" s="190"/>
      <c r="D452" s="190"/>
    </row>
    <row r="453" spans="1:4" ht="13.5" customHeight="1">
      <c r="A453" s="192" t="s">
        <v>377</v>
      </c>
      <c r="B453" s="188">
        <f t="shared" si="6"/>
        <v>0</v>
      </c>
      <c r="C453" s="190"/>
      <c r="D453" s="190">
        <f>SUM(D454:D456)</f>
        <v>0</v>
      </c>
    </row>
    <row r="454" spans="1:4" ht="13.5" customHeight="1">
      <c r="A454" s="193" t="s">
        <v>378</v>
      </c>
      <c r="B454" s="188">
        <f t="shared" si="7" ref="B454:B517">D454-C454</f>
        <v>0</v>
      </c>
      <c r="C454" s="190"/>
      <c r="D454" s="190"/>
    </row>
    <row r="455" spans="1:4" ht="13.5" customHeight="1">
      <c r="A455" s="193" t="s">
        <v>379</v>
      </c>
      <c r="B455" s="188">
        <f t="shared" si="7"/>
        <v>0</v>
      </c>
      <c r="C455" s="190"/>
      <c r="D455" s="190"/>
    </row>
    <row r="456" spans="1:4" ht="13.5" customHeight="1">
      <c r="A456" s="193" t="s">
        <v>380</v>
      </c>
      <c r="B456" s="188">
        <f t="shared" si="7"/>
        <v>0</v>
      </c>
      <c r="C456" s="190"/>
      <c r="D456" s="190"/>
    </row>
    <row r="457" spans="1:4" ht="13.5" customHeight="1">
      <c r="A457" s="192" t="s">
        <v>381</v>
      </c>
      <c r="B457" s="188">
        <f t="shared" si="7"/>
        <v>0</v>
      </c>
      <c r="C457" s="190"/>
      <c r="D457" s="190">
        <f>SUM(D458:D461)</f>
        <v>0</v>
      </c>
    </row>
    <row r="458" spans="1:4" ht="13.5" customHeight="1">
      <c r="A458" s="192" t="s">
        <v>382</v>
      </c>
      <c r="B458" s="188">
        <f t="shared" si="7"/>
        <v>0</v>
      </c>
      <c r="C458" s="190"/>
      <c r="D458" s="190"/>
    </row>
    <row r="459" spans="1:4" ht="13.5" customHeight="1">
      <c r="A459" s="193" t="s">
        <v>383</v>
      </c>
      <c r="B459" s="188">
        <f t="shared" si="7"/>
        <v>0</v>
      </c>
      <c r="C459" s="190"/>
      <c r="D459" s="190"/>
    </row>
    <row r="460" spans="1:4" ht="13.5" customHeight="1">
      <c r="A460" s="193" t="s">
        <v>384</v>
      </c>
      <c r="B460" s="188">
        <f t="shared" si="7"/>
        <v>0</v>
      </c>
      <c r="C460" s="190"/>
      <c r="D460" s="190"/>
    </row>
    <row r="461" spans="1:4" ht="13.5" customHeight="1">
      <c r="A461" s="193" t="s">
        <v>385</v>
      </c>
      <c r="B461" s="188">
        <f t="shared" si="7"/>
        <v>0</v>
      </c>
      <c r="C461" s="190"/>
      <c r="D461" s="190"/>
    </row>
    <row r="462" spans="1:4" ht="13.5" customHeight="1">
      <c r="A462" s="187" t="s">
        <v>54</v>
      </c>
      <c r="B462" s="188">
        <f t="shared" si="7"/>
        <v>4430</v>
      </c>
      <c r="C462" s="190">
        <f>C463+C479+C487+C498+C507+C515</f>
        <v>1859</v>
      </c>
      <c r="D462" s="190">
        <f>D463+D479+D487+D498+D507+D515</f>
        <v>6289</v>
      </c>
    </row>
    <row r="463" spans="1:4" ht="13.5" customHeight="1">
      <c r="A463" s="192" t="s">
        <v>386</v>
      </c>
      <c r="B463" s="188">
        <f t="shared" si="7"/>
        <v>2178</v>
      </c>
      <c r="C463" s="190">
        <f>SUM(C464:C478)</f>
        <v>1859</v>
      </c>
      <c r="D463" s="190">
        <f>SUM(D464:D478)</f>
        <v>4037</v>
      </c>
    </row>
    <row r="464" spans="1:4" ht="13.5" customHeight="1">
      <c r="A464" s="191" t="s">
        <v>89</v>
      </c>
      <c r="B464" s="188">
        <f t="shared" si="7"/>
        <v>189</v>
      </c>
      <c r="C464" s="190"/>
      <c r="D464" s="190">
        <v>189</v>
      </c>
    </row>
    <row r="465" spans="1:4" ht="13.5" customHeight="1">
      <c r="A465" s="191" t="s">
        <v>90</v>
      </c>
      <c r="B465" s="188">
        <f t="shared" si="7"/>
        <v>209</v>
      </c>
      <c r="C465" s="190"/>
      <c r="D465" s="190">
        <v>209</v>
      </c>
    </row>
    <row r="466" spans="1:4" ht="13.5" customHeight="1">
      <c r="A466" s="191" t="s">
        <v>91</v>
      </c>
      <c r="B466" s="188">
        <f t="shared" si="7"/>
        <v>0</v>
      </c>
      <c r="C466" s="190"/>
      <c r="D466" s="190"/>
    </row>
    <row r="467" spans="1:4" ht="13.5" customHeight="1">
      <c r="A467" s="191" t="s">
        <v>387</v>
      </c>
      <c r="B467" s="188">
        <f t="shared" si="7"/>
        <v>148</v>
      </c>
      <c r="C467" s="190"/>
      <c r="D467" s="190">
        <v>148</v>
      </c>
    </row>
    <row r="468" spans="1:4" ht="13.5" customHeight="1">
      <c r="A468" s="191" t="s">
        <v>388</v>
      </c>
      <c r="B468" s="188">
        <f t="shared" si="7"/>
        <v>0</v>
      </c>
      <c r="C468" s="190"/>
      <c r="D468" s="190"/>
    </row>
    <row r="469" spans="1:4" ht="13.5" customHeight="1">
      <c r="A469" s="191" t="s">
        <v>389</v>
      </c>
      <c r="B469" s="188">
        <f t="shared" si="7"/>
        <v>0</v>
      </c>
      <c r="C469" s="190"/>
      <c r="D469" s="190"/>
    </row>
    <row r="470" spans="1:4" ht="13.5" customHeight="1">
      <c r="A470" s="191" t="s">
        <v>390</v>
      </c>
      <c r="B470" s="188">
        <f t="shared" si="7"/>
        <v>0</v>
      </c>
      <c r="C470" s="190"/>
      <c r="D470" s="190"/>
    </row>
    <row r="471" spans="1:4" ht="13.5" customHeight="1">
      <c r="A471" s="191" t="s">
        <v>391</v>
      </c>
      <c r="B471" s="188">
        <f t="shared" si="7"/>
        <v>0</v>
      </c>
      <c r="C471" s="190"/>
      <c r="D471" s="190"/>
    </row>
    <row r="472" spans="1:4" ht="13.5" customHeight="1">
      <c r="A472" s="191" t="s">
        <v>392</v>
      </c>
      <c r="B472" s="188">
        <f t="shared" si="7"/>
        <v>93</v>
      </c>
      <c r="C472" s="190"/>
      <c r="D472" s="190">
        <v>93</v>
      </c>
    </row>
    <row r="473" spans="1:4" ht="13.5" customHeight="1">
      <c r="A473" s="191" t="s">
        <v>393</v>
      </c>
      <c r="B473" s="188">
        <f t="shared" si="7"/>
        <v>0</v>
      </c>
      <c r="C473" s="190"/>
      <c r="D473" s="190"/>
    </row>
    <row r="474" spans="1:4" ht="13.5" customHeight="1">
      <c r="A474" s="191" t="s">
        <v>394</v>
      </c>
      <c r="B474" s="188">
        <f t="shared" si="7"/>
        <v>0</v>
      </c>
      <c r="C474" s="190"/>
      <c r="D474" s="190"/>
    </row>
    <row r="475" spans="1:4" ht="13.5" customHeight="1">
      <c r="A475" s="191" t="s">
        <v>395</v>
      </c>
      <c r="B475" s="188">
        <f t="shared" si="7"/>
        <v>126</v>
      </c>
      <c r="C475" s="190"/>
      <c r="D475" s="190">
        <v>126</v>
      </c>
    </row>
    <row r="476" spans="1:4" ht="13.5" customHeight="1">
      <c r="A476" s="191" t="s">
        <v>396</v>
      </c>
      <c r="B476" s="188">
        <f t="shared" si="7"/>
        <v>0</v>
      </c>
      <c r="C476" s="190"/>
      <c r="D476" s="190"/>
    </row>
    <row r="477" spans="1:4" ht="13.5" customHeight="1">
      <c r="A477" s="191" t="s">
        <v>397</v>
      </c>
      <c r="B477" s="188">
        <f t="shared" si="7"/>
        <v>0</v>
      </c>
      <c r="C477" s="190"/>
      <c r="D477" s="190"/>
    </row>
    <row r="478" spans="1:4" ht="13.5" customHeight="1">
      <c r="A478" s="191" t="s">
        <v>398</v>
      </c>
      <c r="B478" s="188">
        <f t="shared" si="7"/>
        <v>1413</v>
      </c>
      <c r="C478" s="190">
        <v>1859</v>
      </c>
      <c r="D478" s="190">
        <v>3272</v>
      </c>
    </row>
    <row r="479" spans="1:4" ht="13.5" customHeight="1">
      <c r="A479" s="192" t="s">
        <v>399</v>
      </c>
      <c r="B479" s="188">
        <f t="shared" si="7"/>
        <v>1304</v>
      </c>
      <c r="C479" s="190"/>
      <c r="D479" s="190">
        <f>SUM(D480:D486)</f>
        <v>1304</v>
      </c>
    </row>
    <row r="480" spans="1:4" ht="13.5" customHeight="1">
      <c r="A480" s="191" t="s">
        <v>89</v>
      </c>
      <c r="B480" s="188">
        <f t="shared" si="7"/>
        <v>0</v>
      </c>
      <c r="C480" s="190"/>
      <c r="D480" s="190"/>
    </row>
    <row r="481" spans="1:4" ht="13.5" customHeight="1">
      <c r="A481" s="191" t="s">
        <v>90</v>
      </c>
      <c r="B481" s="188">
        <f t="shared" si="7"/>
        <v>0</v>
      </c>
      <c r="C481" s="190"/>
      <c r="D481" s="190"/>
    </row>
    <row r="482" spans="1:4" ht="13.5" customHeight="1">
      <c r="A482" s="191" t="s">
        <v>91</v>
      </c>
      <c r="B482" s="188">
        <f t="shared" si="7"/>
        <v>0</v>
      </c>
      <c r="C482" s="190"/>
      <c r="D482" s="190"/>
    </row>
    <row r="483" spans="1:4" ht="13.5" customHeight="1">
      <c r="A483" s="191" t="s">
        <v>400</v>
      </c>
      <c r="B483" s="188">
        <f t="shared" si="7"/>
        <v>1105</v>
      </c>
      <c r="C483" s="190"/>
      <c r="D483" s="190">
        <v>1105</v>
      </c>
    </row>
    <row r="484" spans="1:4" ht="13.5" customHeight="1">
      <c r="A484" s="191" t="s">
        <v>401</v>
      </c>
      <c r="B484" s="188">
        <f t="shared" si="7"/>
        <v>199</v>
      </c>
      <c r="C484" s="190"/>
      <c r="D484" s="190">
        <v>199</v>
      </c>
    </row>
    <row r="485" spans="1:4" ht="13.5" customHeight="1">
      <c r="A485" s="191" t="s">
        <v>402</v>
      </c>
      <c r="B485" s="188">
        <f t="shared" si="7"/>
        <v>0</v>
      </c>
      <c r="C485" s="190"/>
      <c r="D485" s="190"/>
    </row>
    <row r="486" spans="1:4" ht="13.5" customHeight="1">
      <c r="A486" s="191" t="s">
        <v>403</v>
      </c>
      <c r="B486" s="188">
        <f t="shared" si="7"/>
        <v>0</v>
      </c>
      <c r="C486" s="190"/>
      <c r="D486" s="190"/>
    </row>
    <row r="487" spans="1:4" ht="13.5" customHeight="1">
      <c r="A487" s="192" t="s">
        <v>404</v>
      </c>
      <c r="B487" s="188">
        <f t="shared" si="7"/>
        <v>0</v>
      </c>
      <c r="C487" s="190"/>
      <c r="D487" s="190">
        <f>SUM(D488:D497)</f>
        <v>0</v>
      </c>
    </row>
    <row r="488" spans="1:4" ht="13.5" customHeight="1">
      <c r="A488" s="191" t="s">
        <v>89</v>
      </c>
      <c r="B488" s="188">
        <f t="shared" si="7"/>
        <v>0</v>
      </c>
      <c r="C488" s="190"/>
      <c r="D488" s="190"/>
    </row>
    <row r="489" spans="1:4" ht="13.5" customHeight="1">
      <c r="A489" s="191" t="s">
        <v>90</v>
      </c>
      <c r="B489" s="188">
        <f t="shared" si="7"/>
        <v>0</v>
      </c>
      <c r="C489" s="190"/>
      <c r="D489" s="190"/>
    </row>
    <row r="490" spans="1:4" ht="13.5" customHeight="1">
      <c r="A490" s="191" t="s">
        <v>91</v>
      </c>
      <c r="B490" s="188">
        <f t="shared" si="7"/>
        <v>0</v>
      </c>
      <c r="C490" s="190"/>
      <c r="D490" s="190"/>
    </row>
    <row r="491" spans="1:4" ht="13.5" customHeight="1">
      <c r="A491" s="191" t="s">
        <v>405</v>
      </c>
      <c r="B491" s="188">
        <f t="shared" si="7"/>
        <v>0</v>
      </c>
      <c r="C491" s="190"/>
      <c r="D491" s="190"/>
    </row>
    <row r="492" spans="1:4" ht="13.5" customHeight="1">
      <c r="A492" s="191" t="s">
        <v>406</v>
      </c>
      <c r="B492" s="188">
        <f t="shared" si="7"/>
        <v>0</v>
      </c>
      <c r="C492" s="190"/>
      <c r="D492" s="190"/>
    </row>
    <row r="493" spans="1:4" ht="13.5" customHeight="1">
      <c r="A493" s="191" t="s">
        <v>407</v>
      </c>
      <c r="B493" s="188">
        <f t="shared" si="7"/>
        <v>0</v>
      </c>
      <c r="C493" s="190"/>
      <c r="D493" s="190"/>
    </row>
    <row r="494" spans="1:4" ht="13.5" customHeight="1">
      <c r="A494" s="191" t="s">
        <v>408</v>
      </c>
      <c r="B494" s="188">
        <f t="shared" si="7"/>
        <v>0</v>
      </c>
      <c r="C494" s="190"/>
      <c r="D494" s="190"/>
    </row>
    <row r="495" spans="1:4" ht="13.5" customHeight="1">
      <c r="A495" s="191" t="s">
        <v>409</v>
      </c>
      <c r="B495" s="188">
        <f t="shared" si="7"/>
        <v>0</v>
      </c>
      <c r="C495" s="190"/>
      <c r="D495" s="190"/>
    </row>
    <row r="496" spans="1:4" ht="13.5" customHeight="1">
      <c r="A496" s="191" t="s">
        <v>410</v>
      </c>
      <c r="B496" s="188">
        <f t="shared" si="7"/>
        <v>0</v>
      </c>
      <c r="C496" s="190"/>
      <c r="D496" s="190"/>
    </row>
    <row r="497" spans="1:4" ht="13.5" customHeight="1">
      <c r="A497" s="191" t="s">
        <v>411</v>
      </c>
      <c r="B497" s="188">
        <f t="shared" si="7"/>
        <v>0</v>
      </c>
      <c r="C497" s="190"/>
      <c r="D497" s="190"/>
    </row>
    <row r="498" spans="1:4" ht="13.5" customHeight="1">
      <c r="A498" s="192" t="s">
        <v>412</v>
      </c>
      <c r="B498" s="188">
        <f t="shared" si="7"/>
        <v>0</v>
      </c>
      <c r="C498" s="190"/>
      <c r="D498" s="190">
        <f>SUM(D499:D506)</f>
        <v>0</v>
      </c>
    </row>
    <row r="499" spans="1:4" ht="13.5" customHeight="1">
      <c r="A499" s="191" t="s">
        <v>89</v>
      </c>
      <c r="B499" s="188">
        <f t="shared" si="7"/>
        <v>0</v>
      </c>
      <c r="C499" s="190"/>
      <c r="D499" s="190"/>
    </row>
    <row r="500" spans="1:4" ht="13.5" customHeight="1">
      <c r="A500" s="191" t="s">
        <v>413</v>
      </c>
      <c r="B500" s="188">
        <f t="shared" si="7"/>
        <v>0</v>
      </c>
      <c r="C500" s="190"/>
      <c r="D500" s="190"/>
    </row>
    <row r="501" spans="1:4" ht="13.5" customHeight="1">
      <c r="A501" s="191" t="s">
        <v>91</v>
      </c>
      <c r="B501" s="188">
        <f t="shared" si="7"/>
        <v>0</v>
      </c>
      <c r="C501" s="190"/>
      <c r="D501" s="190"/>
    </row>
    <row r="502" spans="1:4" ht="13.5" customHeight="1">
      <c r="A502" s="191" t="s">
        <v>414</v>
      </c>
      <c r="B502" s="188">
        <f t="shared" si="7"/>
        <v>0</v>
      </c>
      <c r="C502" s="190"/>
      <c r="D502" s="190"/>
    </row>
    <row r="503" spans="1:4" ht="13.5" customHeight="1">
      <c r="A503" s="191" t="s">
        <v>415</v>
      </c>
      <c r="B503" s="188">
        <f t="shared" si="7"/>
        <v>0</v>
      </c>
      <c r="C503" s="190"/>
      <c r="D503" s="190"/>
    </row>
    <row r="504" spans="1:4" ht="13.5" customHeight="1">
      <c r="A504" s="191" t="s">
        <v>416</v>
      </c>
      <c r="B504" s="188">
        <f t="shared" si="7"/>
        <v>0</v>
      </c>
      <c r="C504" s="190"/>
      <c r="D504" s="190"/>
    </row>
    <row r="505" spans="1:4" ht="13.5" customHeight="1">
      <c r="A505" s="191" t="s">
        <v>417</v>
      </c>
      <c r="B505" s="188">
        <f t="shared" si="7"/>
        <v>0</v>
      </c>
      <c r="C505" s="190"/>
      <c r="D505" s="190"/>
    </row>
    <row r="506" spans="1:4" ht="13.5" customHeight="1">
      <c r="A506" s="191" t="s">
        <v>418</v>
      </c>
      <c r="B506" s="188">
        <f t="shared" si="7"/>
        <v>0</v>
      </c>
      <c r="C506" s="190"/>
      <c r="D506" s="190"/>
    </row>
    <row r="507" spans="1:4" ht="13.5" customHeight="1">
      <c r="A507" s="192" t="s">
        <v>419</v>
      </c>
      <c r="B507" s="188">
        <f t="shared" si="7"/>
        <v>748</v>
      </c>
      <c r="C507" s="190"/>
      <c r="D507" s="190">
        <f>SUM(D508:D514)</f>
        <v>748</v>
      </c>
    </row>
    <row r="508" spans="1:4" ht="13.5" customHeight="1">
      <c r="A508" s="191" t="s">
        <v>89</v>
      </c>
      <c r="B508" s="188">
        <f t="shared" si="7"/>
        <v>0</v>
      </c>
      <c r="C508" s="190"/>
      <c r="D508" s="190"/>
    </row>
    <row r="509" spans="1:4" ht="13.5" customHeight="1">
      <c r="A509" s="191" t="s">
        <v>90</v>
      </c>
      <c r="B509" s="188">
        <f t="shared" si="7"/>
        <v>0</v>
      </c>
      <c r="C509" s="190"/>
      <c r="D509" s="190"/>
    </row>
    <row r="510" spans="1:4" ht="13.5" customHeight="1">
      <c r="A510" s="191" t="s">
        <v>91</v>
      </c>
      <c r="B510" s="188">
        <f t="shared" si="7"/>
        <v>0</v>
      </c>
      <c r="C510" s="190"/>
      <c r="D510" s="190"/>
    </row>
    <row r="511" spans="1:4" ht="13.5" customHeight="1">
      <c r="A511" s="191" t="s">
        <v>420</v>
      </c>
      <c r="B511" s="188">
        <f t="shared" si="7"/>
        <v>0</v>
      </c>
      <c r="C511" s="190"/>
      <c r="D511" s="190"/>
    </row>
    <row r="512" spans="1:4" ht="13.5" customHeight="1">
      <c r="A512" s="191" t="s">
        <v>421</v>
      </c>
      <c r="B512" s="188">
        <f t="shared" si="7"/>
        <v>748</v>
      </c>
      <c r="C512" s="190"/>
      <c r="D512" s="190">
        <v>748</v>
      </c>
    </row>
    <row r="513" spans="1:4" ht="13.5" customHeight="1">
      <c r="A513" s="191" t="s">
        <v>422</v>
      </c>
      <c r="B513" s="188">
        <f t="shared" si="7"/>
        <v>0</v>
      </c>
      <c r="C513" s="190"/>
      <c r="D513" s="190"/>
    </row>
    <row r="514" spans="1:4" ht="13.5" customHeight="1">
      <c r="A514" s="191" t="s">
        <v>423</v>
      </c>
      <c r="B514" s="188">
        <f t="shared" si="7"/>
        <v>0</v>
      </c>
      <c r="C514" s="190"/>
      <c r="D514" s="190"/>
    </row>
    <row r="515" spans="1:4" ht="13.5" customHeight="1">
      <c r="A515" s="192" t="s">
        <v>424</v>
      </c>
      <c r="B515" s="188">
        <f t="shared" si="7"/>
        <v>200</v>
      </c>
      <c r="C515" s="190"/>
      <c r="D515" s="190">
        <f>SUM(D516:D518)</f>
        <v>200</v>
      </c>
    </row>
    <row r="516" spans="1:4" ht="13.5" customHeight="1">
      <c r="A516" s="191" t="s">
        <v>425</v>
      </c>
      <c r="B516" s="188">
        <f t="shared" si="7"/>
        <v>0</v>
      </c>
      <c r="C516" s="190"/>
      <c r="D516" s="190"/>
    </row>
    <row r="517" spans="1:4" ht="13.5" customHeight="1">
      <c r="A517" s="191" t="s">
        <v>426</v>
      </c>
      <c r="B517" s="188">
        <f t="shared" si="7"/>
        <v>0</v>
      </c>
      <c r="C517" s="190"/>
      <c r="D517" s="190"/>
    </row>
    <row r="518" spans="1:4" ht="13.5" customHeight="1">
      <c r="A518" s="191" t="s">
        <v>427</v>
      </c>
      <c r="B518" s="188">
        <f t="shared" si="8" ref="B518:B581">D518-C518</f>
        <v>200</v>
      </c>
      <c r="C518" s="190"/>
      <c r="D518" s="190">
        <v>200</v>
      </c>
    </row>
    <row r="519" spans="1:4" ht="13.5" customHeight="1">
      <c r="A519" s="187" t="s">
        <v>55</v>
      </c>
      <c r="B519" s="188">
        <f t="shared" si="8"/>
        <v>34097</v>
      </c>
      <c r="C519" s="190">
        <f>C520+C534+C542+C544+C552+C556+C566+C574+C581+C589+C598+C603+C606+C609+C612+C615+C618+C622+C627+C635+C638</f>
        <v>59629</v>
      </c>
      <c r="D519" s="190">
        <f>D520+D534+D542+D544+D552+D556+D566+D574+D581+D589+D598+D603+D606+D609+D612+D615+D618+D622+D627+D635+D638</f>
        <v>93726</v>
      </c>
    </row>
    <row r="520" spans="1:4" ht="13.5" customHeight="1">
      <c r="A520" s="192" t="s">
        <v>428</v>
      </c>
      <c r="B520" s="188">
        <f t="shared" si="8"/>
        <v>1344</v>
      </c>
      <c r="C520" s="190"/>
      <c r="D520" s="190">
        <f>SUM(D521:D533)</f>
        <v>1344</v>
      </c>
    </row>
    <row r="521" spans="1:4" ht="13.5" customHeight="1">
      <c r="A521" s="191" t="s">
        <v>89</v>
      </c>
      <c r="B521" s="188">
        <f t="shared" si="8"/>
        <v>273</v>
      </c>
      <c r="C521" s="190"/>
      <c r="D521" s="190">
        <v>273</v>
      </c>
    </row>
    <row r="522" spans="1:4" ht="13.5" customHeight="1">
      <c r="A522" s="191" t="s">
        <v>90</v>
      </c>
      <c r="B522" s="188">
        <f t="shared" si="8"/>
        <v>0</v>
      </c>
      <c r="C522" s="190"/>
      <c r="D522" s="190"/>
    </row>
    <row r="523" spans="1:4" ht="13.5" customHeight="1">
      <c r="A523" s="191" t="s">
        <v>91</v>
      </c>
      <c r="B523" s="188">
        <f t="shared" si="8"/>
        <v>0</v>
      </c>
      <c r="C523" s="190"/>
      <c r="D523" s="190"/>
    </row>
    <row r="524" spans="1:4" ht="13.5" customHeight="1">
      <c r="A524" s="191" t="s">
        <v>429</v>
      </c>
      <c r="B524" s="188">
        <f t="shared" si="8"/>
        <v>0</v>
      </c>
      <c r="C524" s="190"/>
      <c r="D524" s="190"/>
    </row>
    <row r="525" spans="1:4" ht="13.5" customHeight="1">
      <c r="A525" s="191" t="s">
        <v>430</v>
      </c>
      <c r="B525" s="188">
        <f t="shared" si="8"/>
        <v>0</v>
      </c>
      <c r="C525" s="190"/>
      <c r="D525" s="190"/>
    </row>
    <row r="526" spans="1:4" ht="13.5" customHeight="1">
      <c r="A526" s="191" t="s">
        <v>431</v>
      </c>
      <c r="B526" s="188">
        <f t="shared" si="8"/>
        <v>0</v>
      </c>
      <c r="C526" s="190"/>
      <c r="D526" s="190"/>
    </row>
    <row r="527" spans="1:4" ht="13.5" customHeight="1">
      <c r="A527" s="191" t="s">
        <v>432</v>
      </c>
      <c r="B527" s="188">
        <f t="shared" si="8"/>
        <v>0</v>
      </c>
      <c r="C527" s="190"/>
      <c r="D527" s="190"/>
    </row>
    <row r="528" spans="1:4" ht="13.5" customHeight="1">
      <c r="A528" s="191" t="s">
        <v>130</v>
      </c>
      <c r="B528" s="188">
        <f t="shared" si="8"/>
        <v>0</v>
      </c>
      <c r="C528" s="190"/>
      <c r="D528" s="190"/>
    </row>
    <row r="529" spans="1:4" ht="13.5" customHeight="1">
      <c r="A529" s="191" t="s">
        <v>433</v>
      </c>
      <c r="B529" s="188">
        <f t="shared" si="8"/>
        <v>976</v>
      </c>
      <c r="C529" s="190"/>
      <c r="D529" s="190">
        <v>976</v>
      </c>
    </row>
    <row r="530" spans="1:4" ht="13.5" customHeight="1">
      <c r="A530" s="191" t="s">
        <v>434</v>
      </c>
      <c r="B530" s="188">
        <f t="shared" si="8"/>
        <v>0</v>
      </c>
      <c r="C530" s="190"/>
      <c r="D530" s="190"/>
    </row>
    <row r="531" spans="1:4" ht="13.5" customHeight="1">
      <c r="A531" s="191" t="s">
        <v>435</v>
      </c>
      <c r="B531" s="188">
        <f t="shared" si="8"/>
        <v>0</v>
      </c>
      <c r="C531" s="190"/>
      <c r="D531" s="190"/>
    </row>
    <row r="532" spans="1:4" ht="13.5" customHeight="1">
      <c r="A532" s="191" t="s">
        <v>436</v>
      </c>
      <c r="B532" s="188">
        <f t="shared" si="8"/>
        <v>0</v>
      </c>
      <c r="C532" s="190"/>
      <c r="D532" s="190"/>
    </row>
    <row r="533" spans="1:4" ht="13.5" customHeight="1">
      <c r="A533" s="191" t="s">
        <v>437</v>
      </c>
      <c r="B533" s="188">
        <f t="shared" si="8"/>
        <v>95</v>
      </c>
      <c r="C533" s="190"/>
      <c r="D533" s="190">
        <v>95</v>
      </c>
    </row>
    <row r="534" spans="1:4" ht="13.5" customHeight="1">
      <c r="A534" s="192" t="s">
        <v>438</v>
      </c>
      <c r="B534" s="188">
        <f t="shared" si="8"/>
        <v>387</v>
      </c>
      <c r="C534" s="190"/>
      <c r="D534" s="190">
        <f>SUM(D535:D541)</f>
        <v>387</v>
      </c>
    </row>
    <row r="535" spans="1:4" ht="13.5" customHeight="1">
      <c r="A535" s="191" t="s">
        <v>89</v>
      </c>
      <c r="B535" s="188">
        <f t="shared" si="8"/>
        <v>256</v>
      </c>
      <c r="C535" s="190"/>
      <c r="D535" s="190">
        <v>256</v>
      </c>
    </row>
    <row r="536" spans="1:4" ht="13.5" customHeight="1">
      <c r="A536" s="191" t="s">
        <v>90</v>
      </c>
      <c r="B536" s="188">
        <f t="shared" si="8"/>
        <v>21</v>
      </c>
      <c r="C536" s="190"/>
      <c r="D536" s="190">
        <v>21</v>
      </c>
    </row>
    <row r="537" spans="1:4" ht="13.5" customHeight="1">
      <c r="A537" s="191" t="s">
        <v>91</v>
      </c>
      <c r="B537" s="188">
        <f t="shared" si="8"/>
        <v>0</v>
      </c>
      <c r="C537" s="190"/>
      <c r="D537" s="190"/>
    </row>
    <row r="538" spans="1:4" ht="13.5" customHeight="1">
      <c r="A538" s="191" t="s">
        <v>439</v>
      </c>
      <c r="B538" s="188">
        <f t="shared" si="8"/>
        <v>0</v>
      </c>
      <c r="C538" s="190"/>
      <c r="D538" s="190"/>
    </row>
    <row r="539" spans="1:4" ht="13.5" customHeight="1">
      <c r="A539" s="191" t="s">
        <v>440</v>
      </c>
      <c r="B539" s="188">
        <f t="shared" si="8"/>
        <v>0</v>
      </c>
      <c r="C539" s="190"/>
      <c r="D539" s="190"/>
    </row>
    <row r="540" spans="1:4" ht="13.5" customHeight="1">
      <c r="A540" s="191" t="s">
        <v>441</v>
      </c>
      <c r="B540" s="188">
        <f t="shared" si="8"/>
        <v>0</v>
      </c>
      <c r="C540" s="190"/>
      <c r="D540" s="190"/>
    </row>
    <row r="541" spans="1:4" ht="13.5" customHeight="1">
      <c r="A541" s="191" t="s">
        <v>442</v>
      </c>
      <c r="B541" s="188">
        <f t="shared" si="8"/>
        <v>110</v>
      </c>
      <c r="C541" s="190"/>
      <c r="D541" s="190">
        <v>110</v>
      </c>
    </row>
    <row r="542" spans="1:4" ht="13.5" customHeight="1">
      <c r="A542" s="192" t="s">
        <v>443</v>
      </c>
      <c r="B542" s="188">
        <f t="shared" si="8"/>
        <v>0</v>
      </c>
      <c r="C542" s="190"/>
      <c r="D542" s="190">
        <f>SUM(D543)</f>
        <v>0</v>
      </c>
    </row>
    <row r="543" spans="1:4" ht="13.5" customHeight="1">
      <c r="A543" s="191" t="s">
        <v>444</v>
      </c>
      <c r="B543" s="188">
        <f t="shared" si="8"/>
        <v>0</v>
      </c>
      <c r="C543" s="190"/>
      <c r="D543" s="190"/>
    </row>
    <row r="544" spans="1:4" ht="13.5" customHeight="1">
      <c r="A544" s="192" t="s">
        <v>445</v>
      </c>
      <c r="B544" s="188">
        <f t="shared" si="8"/>
        <v>8324</v>
      </c>
      <c r="C544" s="190">
        <f>SUM(C545:C551)</f>
        <v>16250</v>
      </c>
      <c r="D544" s="190">
        <f>SUM(D545:D551)</f>
        <v>24574</v>
      </c>
    </row>
    <row r="545" spans="1:4" ht="13.5" customHeight="1">
      <c r="A545" s="191" t="s">
        <v>446</v>
      </c>
      <c r="B545" s="188">
        <f t="shared" si="8"/>
        <v>223</v>
      </c>
      <c r="C545" s="190"/>
      <c r="D545" s="190">
        <v>223</v>
      </c>
    </row>
    <row r="546" spans="1:4" ht="13.5" customHeight="1">
      <c r="A546" s="191" t="s">
        <v>447</v>
      </c>
      <c r="B546" s="188">
        <f t="shared" si="8"/>
        <v>0</v>
      </c>
      <c r="C546" s="190"/>
      <c r="D546" s="190"/>
    </row>
    <row r="547" spans="1:4" ht="13.5" customHeight="1">
      <c r="A547" s="191" t="s">
        <v>448</v>
      </c>
      <c r="B547" s="188">
        <f t="shared" si="8"/>
        <v>0</v>
      </c>
      <c r="C547" s="190"/>
      <c r="D547" s="190"/>
    </row>
    <row r="548" spans="1:4" ht="13.5" customHeight="1">
      <c r="A548" s="191" t="s">
        <v>449</v>
      </c>
      <c r="B548" s="188">
        <f t="shared" si="8"/>
        <v>0</v>
      </c>
      <c r="C548" s="190">
        <v>2305</v>
      </c>
      <c r="D548" s="190">
        <v>2305</v>
      </c>
    </row>
    <row r="549" spans="1:4" ht="13.5" customHeight="1">
      <c r="A549" s="191" t="s">
        <v>450</v>
      </c>
      <c r="B549" s="188">
        <f t="shared" si="8"/>
        <v>6</v>
      </c>
      <c r="C549" s="190"/>
      <c r="D549" s="190">
        <v>6</v>
      </c>
    </row>
    <row r="550" spans="1:4" ht="13.5" customHeight="1">
      <c r="A550" s="191" t="s">
        <v>451</v>
      </c>
      <c r="B550" s="188">
        <f t="shared" si="8"/>
        <v>8055</v>
      </c>
      <c r="C550" s="190">
        <v>13945</v>
      </c>
      <c r="D550" s="190">
        <v>22000</v>
      </c>
    </row>
    <row r="551" spans="1:4" ht="13.5" customHeight="1">
      <c r="A551" s="191" t="s">
        <v>452</v>
      </c>
      <c r="B551" s="188">
        <f t="shared" si="8"/>
        <v>40</v>
      </c>
      <c r="C551" s="190"/>
      <c r="D551" s="190">
        <v>40</v>
      </c>
    </row>
    <row r="552" spans="1:4" ht="13.5" customHeight="1">
      <c r="A552" s="192" t="s">
        <v>453</v>
      </c>
      <c r="B552" s="188">
        <f t="shared" si="8"/>
        <v>0</v>
      </c>
      <c r="C552" s="190"/>
      <c r="D552" s="190">
        <f>SUM(D553:D555)</f>
        <v>0</v>
      </c>
    </row>
    <row r="553" spans="1:4" ht="13.5" customHeight="1">
      <c r="A553" s="191" t="s">
        <v>454</v>
      </c>
      <c r="B553" s="188">
        <f t="shared" si="8"/>
        <v>0</v>
      </c>
      <c r="C553" s="190"/>
      <c r="D553" s="190"/>
    </row>
    <row r="554" spans="1:4" ht="13.5" customHeight="1">
      <c r="A554" s="191" t="s">
        <v>455</v>
      </c>
      <c r="B554" s="188">
        <f t="shared" si="8"/>
        <v>0</v>
      </c>
      <c r="C554" s="190"/>
      <c r="D554" s="190"/>
    </row>
    <row r="555" spans="1:4" ht="13.5" customHeight="1">
      <c r="A555" s="191" t="s">
        <v>456</v>
      </c>
      <c r="B555" s="188">
        <f t="shared" si="8"/>
        <v>0</v>
      </c>
      <c r="C555" s="190"/>
      <c r="D555" s="190"/>
    </row>
    <row r="556" spans="1:4" ht="13.5" customHeight="1">
      <c r="A556" s="192" t="s">
        <v>457</v>
      </c>
      <c r="B556" s="188">
        <f t="shared" si="8"/>
        <v>0</v>
      </c>
      <c r="C556" s="190">
        <v>3178</v>
      </c>
      <c r="D556" s="190">
        <f>SUM(D557:D565)</f>
        <v>3178</v>
      </c>
    </row>
    <row r="557" spans="1:4" ht="13.5" customHeight="1">
      <c r="A557" s="191" t="s">
        <v>458</v>
      </c>
      <c r="B557" s="188">
        <f t="shared" si="8"/>
        <v>0</v>
      </c>
      <c r="C557" s="190"/>
      <c r="D557" s="190"/>
    </row>
    <row r="558" spans="1:4" ht="13.5" customHeight="1">
      <c r="A558" s="191" t="s">
        <v>459</v>
      </c>
      <c r="B558" s="188">
        <f t="shared" si="8"/>
        <v>0</v>
      </c>
      <c r="C558" s="190"/>
      <c r="D558" s="190"/>
    </row>
    <row r="559" spans="1:4" ht="13.5" customHeight="1">
      <c r="A559" s="191" t="s">
        <v>460</v>
      </c>
      <c r="B559" s="188">
        <f t="shared" si="8"/>
        <v>0</v>
      </c>
      <c r="C559" s="190"/>
      <c r="D559" s="190"/>
    </row>
    <row r="560" spans="1:4" ht="13.5" customHeight="1">
      <c r="A560" s="191" t="s">
        <v>461</v>
      </c>
      <c r="B560" s="188">
        <f t="shared" si="8"/>
        <v>0</v>
      </c>
      <c r="C560" s="190"/>
      <c r="D560" s="190"/>
    </row>
    <row r="561" spans="1:4" ht="13.5" customHeight="1">
      <c r="A561" s="191" t="s">
        <v>462</v>
      </c>
      <c r="B561" s="188">
        <f t="shared" si="8"/>
        <v>0</v>
      </c>
      <c r="C561" s="190"/>
      <c r="D561" s="190"/>
    </row>
    <row r="562" spans="1:4" ht="13.5" customHeight="1">
      <c r="A562" s="191" t="s">
        <v>463</v>
      </c>
      <c r="B562" s="188">
        <f t="shared" si="8"/>
        <v>0</v>
      </c>
      <c r="C562" s="190"/>
      <c r="D562" s="190"/>
    </row>
    <row r="563" spans="1:4" ht="13.5" customHeight="1">
      <c r="A563" s="191" t="s">
        <v>464</v>
      </c>
      <c r="B563" s="188">
        <f t="shared" si="8"/>
        <v>0</v>
      </c>
      <c r="C563" s="190"/>
      <c r="D563" s="190"/>
    </row>
    <row r="564" spans="1:4" ht="13.5" customHeight="1">
      <c r="A564" s="191" t="s">
        <v>465</v>
      </c>
      <c r="B564" s="188">
        <f t="shared" si="8"/>
        <v>0</v>
      </c>
      <c r="C564" s="190"/>
      <c r="D564" s="190"/>
    </row>
    <row r="565" spans="1:4" ht="13.5" customHeight="1">
      <c r="A565" s="191" t="s">
        <v>466</v>
      </c>
      <c r="B565" s="188">
        <f t="shared" si="8"/>
        <v>0</v>
      </c>
      <c r="C565" s="190">
        <v>3178</v>
      </c>
      <c r="D565" s="190">
        <v>3178</v>
      </c>
    </row>
    <row r="566" spans="1:4" ht="13.5" customHeight="1">
      <c r="A566" s="192" t="s">
        <v>467</v>
      </c>
      <c r="B566" s="188">
        <f t="shared" si="8"/>
        <v>0</v>
      </c>
      <c r="C566" s="190">
        <v>8789</v>
      </c>
      <c r="D566" s="190">
        <f>SUM(D567:D573)</f>
        <v>8789</v>
      </c>
    </row>
    <row r="567" spans="1:4" ht="13.5" customHeight="1">
      <c r="A567" s="191" t="s">
        <v>468</v>
      </c>
      <c r="B567" s="188">
        <f t="shared" si="8"/>
        <v>0</v>
      </c>
      <c r="C567" s="190">
        <v>1418</v>
      </c>
      <c r="D567" s="190">
        <v>1418</v>
      </c>
    </row>
    <row r="568" spans="1:4" ht="13.5" customHeight="1">
      <c r="A568" s="191" t="s">
        <v>469</v>
      </c>
      <c r="B568" s="188">
        <f t="shared" si="8"/>
        <v>0</v>
      </c>
      <c r="C568" s="190">
        <v>1234</v>
      </c>
      <c r="D568" s="190">
        <v>1234</v>
      </c>
    </row>
    <row r="569" spans="1:4" ht="13.5" customHeight="1">
      <c r="A569" s="191" t="s">
        <v>470</v>
      </c>
      <c r="B569" s="188">
        <f t="shared" si="8"/>
        <v>0</v>
      </c>
      <c r="C569" s="190">
        <v>4208</v>
      </c>
      <c r="D569" s="190">
        <v>4208</v>
      </c>
    </row>
    <row r="570" spans="1:4" ht="13.5" customHeight="1">
      <c r="A570" s="191" t="s">
        <v>471</v>
      </c>
      <c r="B570" s="188">
        <f t="shared" si="8"/>
        <v>0</v>
      </c>
      <c r="C570" s="190"/>
      <c r="D570" s="190"/>
    </row>
    <row r="571" spans="1:4" ht="13.5" customHeight="1">
      <c r="A571" s="191" t="s">
        <v>472</v>
      </c>
      <c r="B571" s="188">
        <f t="shared" si="8"/>
        <v>0</v>
      </c>
      <c r="C571" s="190"/>
      <c r="D571" s="190"/>
    </row>
    <row r="572" spans="1:4" ht="13.5" customHeight="1">
      <c r="A572" s="191" t="s">
        <v>473</v>
      </c>
      <c r="B572" s="188">
        <f t="shared" si="8"/>
        <v>0</v>
      </c>
      <c r="C572" s="190">
        <v>1203</v>
      </c>
      <c r="D572" s="190">
        <v>1203</v>
      </c>
    </row>
    <row r="573" spans="1:4" ht="13.5" customHeight="1">
      <c r="A573" s="191" t="s">
        <v>474</v>
      </c>
      <c r="B573" s="188">
        <f t="shared" si="8"/>
        <v>0</v>
      </c>
      <c r="C573" s="190">
        <v>726</v>
      </c>
      <c r="D573" s="190">
        <v>726</v>
      </c>
    </row>
    <row r="574" spans="1:4" ht="13.5" customHeight="1">
      <c r="A574" s="192" t="s">
        <v>475</v>
      </c>
      <c r="B574" s="188">
        <f t="shared" si="8"/>
        <v>720</v>
      </c>
      <c r="C574" s="190">
        <f>SUM(C575:C580)</f>
        <v>6778</v>
      </c>
      <c r="D574" s="190">
        <f>SUM(D575:D580)</f>
        <v>7498</v>
      </c>
    </row>
    <row r="575" spans="1:4" ht="13.5" customHeight="1">
      <c r="A575" s="191" t="s">
        <v>476</v>
      </c>
      <c r="B575" s="188">
        <f t="shared" si="8"/>
        <v>0</v>
      </c>
      <c r="C575" s="190">
        <v>6778</v>
      </c>
      <c r="D575" s="190">
        <v>6778</v>
      </c>
    </row>
    <row r="576" spans="1:4" ht="13.5" customHeight="1">
      <c r="A576" s="191" t="s">
        <v>477</v>
      </c>
      <c r="B576" s="188">
        <f t="shared" si="8"/>
        <v>0</v>
      </c>
      <c r="C576" s="190"/>
      <c r="D576" s="190"/>
    </row>
    <row r="577" spans="1:4" ht="13.5" customHeight="1">
      <c r="A577" s="191" t="s">
        <v>478</v>
      </c>
      <c r="B577" s="188">
        <f t="shared" si="8"/>
        <v>0</v>
      </c>
      <c r="C577" s="190"/>
      <c r="D577" s="190"/>
    </row>
    <row r="578" spans="1:4" ht="13.5" customHeight="1">
      <c r="A578" s="191" t="s">
        <v>479</v>
      </c>
      <c r="B578" s="188">
        <f t="shared" si="8"/>
        <v>0</v>
      </c>
      <c r="C578" s="190"/>
      <c r="D578" s="190"/>
    </row>
    <row r="579" spans="1:4" ht="13.5" customHeight="1">
      <c r="A579" s="191" t="s">
        <v>480</v>
      </c>
      <c r="B579" s="188">
        <f t="shared" si="8"/>
        <v>200</v>
      </c>
      <c r="C579" s="190"/>
      <c r="D579" s="190">
        <v>200</v>
      </c>
    </row>
    <row r="580" spans="1:4" ht="13.5" customHeight="1">
      <c r="A580" s="191" t="s">
        <v>481</v>
      </c>
      <c r="B580" s="188">
        <f t="shared" si="8"/>
        <v>520</v>
      </c>
      <c r="C580" s="190"/>
      <c r="D580" s="190">
        <v>520</v>
      </c>
    </row>
    <row r="581" spans="1:4" ht="13.5" customHeight="1">
      <c r="A581" s="192" t="s">
        <v>482</v>
      </c>
      <c r="B581" s="188">
        <f t="shared" si="8"/>
        <v>529</v>
      </c>
      <c r="C581" s="190">
        <f>SUM(C582:C588)</f>
        <v>24634</v>
      </c>
      <c r="D581" s="190">
        <f>SUM(D582:D588)</f>
        <v>25163</v>
      </c>
    </row>
    <row r="582" spans="1:4" ht="13.5" customHeight="1">
      <c r="A582" s="191" t="s">
        <v>483</v>
      </c>
      <c r="B582" s="188">
        <f t="shared" si="9" ref="B582:B645">D582-C582</f>
        <v>0</v>
      </c>
      <c r="C582" s="190"/>
      <c r="D582" s="190"/>
    </row>
    <row r="583" spans="1:4" ht="13.5" customHeight="1">
      <c r="A583" s="191" t="s">
        <v>484</v>
      </c>
      <c r="B583" s="188">
        <f t="shared" si="9"/>
        <v>81</v>
      </c>
      <c r="C583" s="190"/>
      <c r="D583" s="190">
        <v>81</v>
      </c>
    </row>
    <row r="584" spans="1:4" ht="13.5" customHeight="1">
      <c r="A584" s="191" t="s">
        <v>485</v>
      </c>
      <c r="B584" s="188">
        <f t="shared" si="9"/>
        <v>0</v>
      </c>
      <c r="C584" s="190"/>
      <c r="D584" s="190"/>
    </row>
    <row r="585" spans="1:4" ht="13.5" customHeight="1">
      <c r="A585" s="191" t="s">
        <v>486</v>
      </c>
      <c r="B585" s="188">
        <f t="shared" si="9"/>
        <v>43</v>
      </c>
      <c r="C585" s="190"/>
      <c r="D585" s="190">
        <v>43</v>
      </c>
    </row>
    <row r="586" spans="1:4" ht="13.5" customHeight="1">
      <c r="A586" s="191" t="s">
        <v>487</v>
      </c>
      <c r="B586" s="188">
        <f t="shared" si="9"/>
        <v>78</v>
      </c>
      <c r="C586" s="190"/>
      <c r="D586" s="190">
        <v>78</v>
      </c>
    </row>
    <row r="587" spans="1:4" ht="13.5" customHeight="1">
      <c r="A587" s="191" t="s">
        <v>488</v>
      </c>
      <c r="B587" s="188">
        <f t="shared" si="9"/>
        <v>0</v>
      </c>
      <c r="C587" s="190">
        <v>24634</v>
      </c>
      <c r="D587" s="190">
        <v>24634</v>
      </c>
    </row>
    <row r="588" spans="1:4" ht="13.5" customHeight="1">
      <c r="A588" s="191" t="s">
        <v>489</v>
      </c>
      <c r="B588" s="188">
        <f t="shared" si="9"/>
        <v>327</v>
      </c>
      <c r="C588" s="190"/>
      <c r="D588" s="190">
        <v>327</v>
      </c>
    </row>
    <row r="589" spans="1:4" ht="13.5" customHeight="1">
      <c r="A589" s="192" t="s">
        <v>490</v>
      </c>
      <c r="B589" s="188">
        <f t="shared" si="9"/>
        <v>1071</v>
      </c>
      <c r="C589" s="190"/>
      <c r="D589" s="190">
        <f>SUM(D590:D597)</f>
        <v>1071</v>
      </c>
    </row>
    <row r="590" spans="1:4" ht="13.5" customHeight="1">
      <c r="A590" s="191" t="s">
        <v>89</v>
      </c>
      <c r="B590" s="188">
        <f t="shared" si="9"/>
        <v>52</v>
      </c>
      <c r="C590" s="190"/>
      <c r="D590" s="190">
        <v>52</v>
      </c>
    </row>
    <row r="591" spans="1:4" ht="13.5" customHeight="1">
      <c r="A591" s="191" t="s">
        <v>90</v>
      </c>
      <c r="B591" s="188">
        <f t="shared" si="9"/>
        <v>0</v>
      </c>
      <c r="C591" s="190"/>
      <c r="D591" s="190"/>
    </row>
    <row r="592" spans="1:4" ht="13.5" customHeight="1">
      <c r="A592" s="191" t="s">
        <v>91</v>
      </c>
      <c r="B592" s="188">
        <f t="shared" si="9"/>
        <v>0</v>
      </c>
      <c r="C592" s="190"/>
      <c r="D592" s="190"/>
    </row>
    <row r="593" spans="1:4" ht="13.5" customHeight="1">
      <c r="A593" s="191" t="s">
        <v>491</v>
      </c>
      <c r="B593" s="188">
        <f t="shared" si="9"/>
        <v>128</v>
      </c>
      <c r="C593" s="190"/>
      <c r="D593" s="190">
        <v>128</v>
      </c>
    </row>
    <row r="594" spans="1:4" ht="13.5" customHeight="1">
      <c r="A594" s="191" t="s">
        <v>492</v>
      </c>
      <c r="B594" s="188">
        <f t="shared" si="9"/>
        <v>0</v>
      </c>
      <c r="C594" s="190"/>
      <c r="D594" s="190"/>
    </row>
    <row r="595" spans="1:4" ht="13.5" customHeight="1">
      <c r="A595" s="191" t="s">
        <v>493</v>
      </c>
      <c r="B595" s="188">
        <f t="shared" si="9"/>
        <v>0</v>
      </c>
      <c r="C595" s="190"/>
      <c r="D595" s="190"/>
    </row>
    <row r="596" spans="1:4" ht="13.5" customHeight="1">
      <c r="A596" s="191" t="s">
        <v>494</v>
      </c>
      <c r="B596" s="188">
        <f t="shared" si="9"/>
        <v>0</v>
      </c>
      <c r="C596" s="190"/>
      <c r="D596" s="190"/>
    </row>
    <row r="597" spans="1:4" ht="13.5" customHeight="1">
      <c r="A597" s="191" t="s">
        <v>495</v>
      </c>
      <c r="B597" s="188">
        <f t="shared" si="9"/>
        <v>891</v>
      </c>
      <c r="C597" s="190"/>
      <c r="D597" s="190">
        <v>891</v>
      </c>
    </row>
    <row r="598" spans="1:4" ht="13.5" customHeight="1">
      <c r="A598" s="192" t="s">
        <v>496</v>
      </c>
      <c r="B598" s="188">
        <f t="shared" si="9"/>
        <v>20</v>
      </c>
      <c r="C598" s="190"/>
      <c r="D598" s="190">
        <f>SUM(D599:D602)</f>
        <v>20</v>
      </c>
    </row>
    <row r="599" spans="1:4" ht="13.5" customHeight="1">
      <c r="A599" s="191" t="s">
        <v>89</v>
      </c>
      <c r="B599" s="188">
        <f t="shared" si="9"/>
        <v>7</v>
      </c>
      <c r="C599" s="190"/>
      <c r="D599" s="190">
        <v>7</v>
      </c>
    </row>
    <row r="600" spans="1:4" ht="13.5" customHeight="1">
      <c r="A600" s="191" t="s">
        <v>90</v>
      </c>
      <c r="B600" s="188">
        <f t="shared" si="9"/>
        <v>0</v>
      </c>
      <c r="C600" s="190"/>
      <c r="D600" s="190"/>
    </row>
    <row r="601" spans="1:4" ht="13.5" customHeight="1">
      <c r="A601" s="191" t="s">
        <v>91</v>
      </c>
      <c r="B601" s="188">
        <f t="shared" si="9"/>
        <v>0</v>
      </c>
      <c r="C601" s="190"/>
      <c r="D601" s="190"/>
    </row>
    <row r="602" spans="1:4" ht="13.5" customHeight="1">
      <c r="A602" s="191" t="s">
        <v>497</v>
      </c>
      <c r="B602" s="188">
        <f t="shared" si="9"/>
        <v>13</v>
      </c>
      <c r="C602" s="190"/>
      <c r="D602" s="190">
        <v>13</v>
      </c>
    </row>
    <row r="603" spans="1:4" ht="13.5" customHeight="1">
      <c r="A603" s="192" t="s">
        <v>498</v>
      </c>
      <c r="B603" s="188">
        <f t="shared" si="9"/>
        <v>958</v>
      </c>
      <c r="C603" s="190"/>
      <c r="D603" s="190">
        <f>SUM(D604:D605)</f>
        <v>958</v>
      </c>
    </row>
    <row r="604" spans="1:4" ht="13.5" customHeight="1">
      <c r="A604" s="191" t="s">
        <v>499</v>
      </c>
      <c r="B604" s="188">
        <f t="shared" si="9"/>
        <v>958</v>
      </c>
      <c r="C604" s="190"/>
      <c r="D604" s="190">
        <v>958</v>
      </c>
    </row>
    <row r="605" spans="1:4" ht="13.5" customHeight="1">
      <c r="A605" s="191" t="s">
        <v>500</v>
      </c>
      <c r="B605" s="188">
        <f t="shared" si="9"/>
        <v>0</v>
      </c>
      <c r="C605" s="190"/>
      <c r="D605" s="190"/>
    </row>
    <row r="606" spans="1:4" ht="13.5" customHeight="1">
      <c r="A606" s="192" t="s">
        <v>501</v>
      </c>
      <c r="B606" s="188">
        <f t="shared" si="9"/>
        <v>0</v>
      </c>
      <c r="C606" s="190"/>
      <c r="D606" s="190">
        <f>SUM(D607:D608)</f>
        <v>0</v>
      </c>
    </row>
    <row r="607" spans="1:4" ht="13.5" customHeight="1">
      <c r="A607" s="191" t="s">
        <v>502</v>
      </c>
      <c r="B607" s="188">
        <f t="shared" si="9"/>
        <v>0</v>
      </c>
      <c r="C607" s="190"/>
      <c r="D607" s="190"/>
    </row>
    <row r="608" spans="1:4" ht="13.5" customHeight="1">
      <c r="A608" s="191" t="s">
        <v>503</v>
      </c>
      <c r="B608" s="188">
        <f t="shared" si="9"/>
        <v>0</v>
      </c>
      <c r="C608" s="190"/>
      <c r="D608" s="190"/>
    </row>
    <row r="609" spans="1:4" ht="13.5" customHeight="1">
      <c r="A609" s="192" t="s">
        <v>504</v>
      </c>
      <c r="B609" s="188">
        <f t="shared" si="9"/>
        <v>0</v>
      </c>
      <c r="C609" s="190"/>
      <c r="D609" s="190">
        <f>SUM(D610:D611)</f>
        <v>0</v>
      </c>
    </row>
    <row r="610" spans="1:4" ht="13.5" customHeight="1">
      <c r="A610" s="191" t="s">
        <v>505</v>
      </c>
      <c r="B610" s="188">
        <f t="shared" si="9"/>
        <v>0</v>
      </c>
      <c r="C610" s="190"/>
      <c r="D610" s="190"/>
    </row>
    <row r="611" spans="1:4" ht="13.5" customHeight="1">
      <c r="A611" s="191" t="s">
        <v>506</v>
      </c>
      <c r="B611" s="188">
        <f t="shared" si="9"/>
        <v>0</v>
      </c>
      <c r="C611" s="190"/>
      <c r="D611" s="190"/>
    </row>
    <row r="612" spans="1:4" ht="13.5" customHeight="1">
      <c r="A612" s="192" t="s">
        <v>507</v>
      </c>
      <c r="B612" s="188">
        <f t="shared" si="9"/>
        <v>0</v>
      </c>
      <c r="C612" s="190"/>
      <c r="D612" s="190">
        <f>SUM(D613:D614)</f>
        <v>0</v>
      </c>
    </row>
    <row r="613" spans="1:4" ht="13.5" customHeight="1">
      <c r="A613" s="191" t="s">
        <v>508</v>
      </c>
      <c r="B613" s="188">
        <f t="shared" si="9"/>
        <v>0</v>
      </c>
      <c r="C613" s="190"/>
      <c r="D613" s="190"/>
    </row>
    <row r="614" spans="1:4" ht="13.5" customHeight="1">
      <c r="A614" s="191" t="s">
        <v>509</v>
      </c>
      <c r="B614" s="188">
        <f t="shared" si="9"/>
        <v>0</v>
      </c>
      <c r="C614" s="190"/>
      <c r="D614" s="190"/>
    </row>
    <row r="615" spans="1:4" ht="13.5" customHeight="1">
      <c r="A615" s="192" t="s">
        <v>510</v>
      </c>
      <c r="B615" s="188">
        <f t="shared" si="9"/>
        <v>13084</v>
      </c>
      <c r="C615" s="190"/>
      <c r="D615" s="190">
        <f>SUM(D616:D617)</f>
        <v>13084</v>
      </c>
    </row>
    <row r="616" spans="1:4" ht="13.5" customHeight="1">
      <c r="A616" s="191" t="s">
        <v>511</v>
      </c>
      <c r="B616" s="188">
        <f t="shared" si="9"/>
        <v>0</v>
      </c>
      <c r="C616" s="190"/>
      <c r="D616" s="190"/>
    </row>
    <row r="617" spans="1:4" ht="13.5" customHeight="1">
      <c r="A617" s="191" t="s">
        <v>512</v>
      </c>
      <c r="B617" s="188">
        <f t="shared" si="9"/>
        <v>13084</v>
      </c>
      <c r="C617" s="190"/>
      <c r="D617" s="190">
        <v>13084</v>
      </c>
    </row>
    <row r="618" spans="1:4" ht="13.5" customHeight="1">
      <c r="A618" s="192" t="s">
        <v>513</v>
      </c>
      <c r="B618" s="188">
        <f t="shared" si="9"/>
        <v>0</v>
      </c>
      <c r="C618" s="190"/>
      <c r="D618" s="190">
        <f>SUM(D619:D621)</f>
        <v>0</v>
      </c>
    </row>
    <row r="619" spans="1:4" ht="13.5" customHeight="1">
      <c r="A619" s="191" t="s">
        <v>514</v>
      </c>
      <c r="B619" s="188">
        <f t="shared" si="9"/>
        <v>0</v>
      </c>
      <c r="C619" s="190"/>
      <c r="D619" s="190"/>
    </row>
    <row r="620" spans="1:4" ht="13.5" customHeight="1">
      <c r="A620" s="191" t="s">
        <v>515</v>
      </c>
      <c r="B620" s="188">
        <f t="shared" si="9"/>
        <v>0</v>
      </c>
      <c r="C620" s="190"/>
      <c r="D620" s="190"/>
    </row>
    <row r="621" spans="1:4" ht="13.5" customHeight="1">
      <c r="A621" s="191" t="s">
        <v>516</v>
      </c>
      <c r="B621" s="188">
        <f t="shared" si="9"/>
        <v>0</v>
      </c>
      <c r="C621" s="190"/>
      <c r="D621" s="190"/>
    </row>
    <row r="622" spans="1:4" ht="13.5" customHeight="1">
      <c r="A622" s="192" t="s">
        <v>517</v>
      </c>
      <c r="B622" s="188">
        <f t="shared" si="9"/>
        <v>0</v>
      </c>
      <c r="C622" s="190"/>
      <c r="D622" s="190">
        <f>SUM(D623:D626)</f>
        <v>0</v>
      </c>
    </row>
    <row r="623" spans="1:4" ht="13.5" customHeight="1">
      <c r="A623" s="191" t="s">
        <v>518</v>
      </c>
      <c r="B623" s="188">
        <f t="shared" si="9"/>
        <v>0</v>
      </c>
      <c r="C623" s="190"/>
      <c r="D623" s="190"/>
    </row>
    <row r="624" spans="1:4" ht="13.5" customHeight="1">
      <c r="A624" s="191" t="s">
        <v>519</v>
      </c>
      <c r="B624" s="188">
        <f t="shared" si="9"/>
        <v>0</v>
      </c>
      <c r="C624" s="190"/>
      <c r="D624" s="190"/>
    </row>
    <row r="625" spans="1:4" ht="13.5" customHeight="1">
      <c r="A625" s="191" t="s">
        <v>520</v>
      </c>
      <c r="B625" s="188">
        <f t="shared" si="9"/>
        <v>0</v>
      </c>
      <c r="C625" s="190"/>
      <c r="D625" s="190"/>
    </row>
    <row r="626" spans="1:4" ht="13.5" customHeight="1">
      <c r="A626" s="191" t="s">
        <v>521</v>
      </c>
      <c r="B626" s="188">
        <f t="shared" si="9"/>
        <v>0</v>
      </c>
      <c r="C626" s="190"/>
      <c r="D626" s="190"/>
    </row>
    <row r="627" spans="1:4" ht="13.5" customHeight="1">
      <c r="A627" s="192" t="s">
        <v>522</v>
      </c>
      <c r="B627" s="188">
        <f t="shared" si="9"/>
        <v>803</v>
      </c>
      <c r="C627" s="190"/>
      <c r="D627" s="190">
        <f>SUM(D628:D634)</f>
        <v>803</v>
      </c>
    </row>
    <row r="628" spans="1:4" ht="13.5" customHeight="1">
      <c r="A628" s="191" t="s">
        <v>89</v>
      </c>
      <c r="B628" s="188">
        <f t="shared" si="9"/>
        <v>96</v>
      </c>
      <c r="C628" s="190"/>
      <c r="D628" s="190">
        <v>96</v>
      </c>
    </row>
    <row r="629" spans="1:4" ht="13.5" customHeight="1">
      <c r="A629" s="191" t="s">
        <v>90</v>
      </c>
      <c r="B629" s="188">
        <f t="shared" si="9"/>
        <v>0</v>
      </c>
      <c r="C629" s="190"/>
      <c r="D629" s="190"/>
    </row>
    <row r="630" spans="1:4" ht="13.5" customHeight="1">
      <c r="A630" s="191" t="s">
        <v>91</v>
      </c>
      <c r="B630" s="188">
        <f t="shared" si="9"/>
        <v>0</v>
      </c>
      <c r="C630" s="190"/>
      <c r="D630" s="190"/>
    </row>
    <row r="631" spans="1:4" ht="13.5" customHeight="1">
      <c r="A631" s="191" t="s">
        <v>523</v>
      </c>
      <c r="B631" s="188">
        <f t="shared" si="9"/>
        <v>60</v>
      </c>
      <c r="C631" s="190"/>
      <c r="D631" s="190">
        <v>60</v>
      </c>
    </row>
    <row r="632" spans="1:4" ht="13.5" customHeight="1">
      <c r="A632" s="191" t="s">
        <v>524</v>
      </c>
      <c r="B632" s="188">
        <f t="shared" si="9"/>
        <v>0</v>
      </c>
      <c r="C632" s="190"/>
      <c r="D632" s="190"/>
    </row>
    <row r="633" spans="1:4" ht="13.5" customHeight="1">
      <c r="A633" s="191" t="s">
        <v>98</v>
      </c>
      <c r="B633" s="188">
        <f t="shared" si="9"/>
        <v>5</v>
      </c>
      <c r="C633" s="190"/>
      <c r="D633" s="190">
        <v>5</v>
      </c>
    </row>
    <row r="634" spans="1:4" ht="13.5" customHeight="1">
      <c r="A634" s="191" t="s">
        <v>525</v>
      </c>
      <c r="B634" s="188">
        <f t="shared" si="9"/>
        <v>642</v>
      </c>
      <c r="C634" s="190"/>
      <c r="D634" s="190">
        <v>642</v>
      </c>
    </row>
    <row r="635" spans="1:4" ht="13.5" customHeight="1">
      <c r="A635" s="192" t="s">
        <v>526</v>
      </c>
      <c r="B635" s="188">
        <f t="shared" si="9"/>
        <v>0</v>
      </c>
      <c r="C635" s="190"/>
      <c r="D635" s="190">
        <f>SUM(D636:D637)</f>
        <v>0</v>
      </c>
    </row>
    <row r="636" spans="1:4" ht="13.5" customHeight="1">
      <c r="A636" s="191" t="s">
        <v>527</v>
      </c>
      <c r="B636" s="188">
        <f t="shared" si="9"/>
        <v>0</v>
      </c>
      <c r="C636" s="190"/>
      <c r="D636" s="190"/>
    </row>
    <row r="637" spans="1:4" ht="13.5" customHeight="1">
      <c r="A637" s="191" t="s">
        <v>528</v>
      </c>
      <c r="B637" s="188">
        <f t="shared" si="9"/>
        <v>0</v>
      </c>
      <c r="C637" s="190"/>
      <c r="D637" s="190"/>
    </row>
    <row r="638" spans="1:4" ht="13.5" customHeight="1">
      <c r="A638" s="192" t="s">
        <v>529</v>
      </c>
      <c r="B638" s="188">
        <f t="shared" si="9"/>
        <v>6857</v>
      </c>
      <c r="C638" s="190"/>
      <c r="D638" s="190">
        <v>6857</v>
      </c>
    </row>
    <row r="639" spans="1:4" ht="13.5" customHeight="1">
      <c r="A639" s="187" t="s">
        <v>56</v>
      </c>
      <c r="B639" s="188">
        <f t="shared" si="9"/>
        <v>23029</v>
      </c>
      <c r="C639" s="190">
        <f>C640+C645+C659+C663+C675+C678+C682+C687+C691+C695+C698+C707+C709</f>
        <v>11498</v>
      </c>
      <c r="D639" s="190">
        <f>D640+D645+D659+D663+D675+D678+D682+D687+D691+D695+D698+D707+D709</f>
        <v>34527</v>
      </c>
    </row>
    <row r="640" spans="1:4" ht="13.5" customHeight="1">
      <c r="A640" s="192" t="s">
        <v>530</v>
      </c>
      <c r="B640" s="188">
        <f t="shared" si="9"/>
        <v>1417</v>
      </c>
      <c r="C640" s="190"/>
      <c r="D640" s="190">
        <f>SUM(D641:D644)</f>
        <v>1417</v>
      </c>
    </row>
    <row r="641" spans="1:4" ht="13.5" customHeight="1">
      <c r="A641" s="191" t="s">
        <v>89</v>
      </c>
      <c r="B641" s="188">
        <f t="shared" si="9"/>
        <v>306</v>
      </c>
      <c r="C641" s="190"/>
      <c r="D641" s="190">
        <v>306</v>
      </c>
    </row>
    <row r="642" spans="1:4" ht="13.5" customHeight="1">
      <c r="A642" s="191" t="s">
        <v>90</v>
      </c>
      <c r="B642" s="188">
        <f t="shared" si="9"/>
        <v>512</v>
      </c>
      <c r="C642" s="190"/>
      <c r="D642" s="190">
        <v>512</v>
      </c>
    </row>
    <row r="643" spans="1:4" ht="13.5" customHeight="1">
      <c r="A643" s="191" t="s">
        <v>91</v>
      </c>
      <c r="B643" s="188">
        <f t="shared" si="9"/>
        <v>0</v>
      </c>
      <c r="C643" s="190"/>
      <c r="D643" s="190"/>
    </row>
    <row r="644" spans="1:4" ht="13.5" customHeight="1">
      <c r="A644" s="191" t="s">
        <v>531</v>
      </c>
      <c r="B644" s="188">
        <f t="shared" si="9"/>
        <v>599</v>
      </c>
      <c r="C644" s="190"/>
      <c r="D644" s="190">
        <v>599</v>
      </c>
    </row>
    <row r="645" spans="1:4" ht="13.5" customHeight="1">
      <c r="A645" s="192" t="s">
        <v>532</v>
      </c>
      <c r="B645" s="188">
        <f t="shared" si="9"/>
        <v>1868</v>
      </c>
      <c r="C645" s="190"/>
      <c r="D645" s="190">
        <f>SUM(D646:D658)</f>
        <v>1868</v>
      </c>
    </row>
    <row r="646" spans="1:4" ht="13.5" customHeight="1">
      <c r="A646" s="191" t="s">
        <v>533</v>
      </c>
      <c r="B646" s="188">
        <f t="shared" si="10" ref="B646:B709">D646-C646</f>
        <v>76</v>
      </c>
      <c r="C646" s="190"/>
      <c r="D646" s="190">
        <v>76</v>
      </c>
    </row>
    <row r="647" spans="1:4" ht="13.5" customHeight="1">
      <c r="A647" s="191" t="s">
        <v>534</v>
      </c>
      <c r="B647" s="188">
        <f t="shared" si="10"/>
        <v>17</v>
      </c>
      <c r="C647" s="190"/>
      <c r="D647" s="190">
        <v>17</v>
      </c>
    </row>
    <row r="648" spans="1:4" ht="13.5" customHeight="1">
      <c r="A648" s="191" t="s">
        <v>535</v>
      </c>
      <c r="B648" s="188">
        <f t="shared" si="10"/>
        <v>0</v>
      </c>
      <c r="C648" s="190"/>
      <c r="D648" s="190"/>
    </row>
    <row r="649" spans="1:4" ht="13.5" customHeight="1">
      <c r="A649" s="191" t="s">
        <v>536</v>
      </c>
      <c r="B649" s="188">
        <f t="shared" si="10"/>
        <v>0</v>
      </c>
      <c r="C649" s="190"/>
      <c r="D649" s="190"/>
    </row>
    <row r="650" spans="1:4" ht="13.5" customHeight="1">
      <c r="A650" s="191" t="s">
        <v>537</v>
      </c>
      <c r="B650" s="188">
        <f t="shared" si="10"/>
        <v>0</v>
      </c>
      <c r="C650" s="190"/>
      <c r="D650" s="190"/>
    </row>
    <row r="651" spans="1:4" ht="13.5" customHeight="1">
      <c r="A651" s="191" t="s">
        <v>538</v>
      </c>
      <c r="B651" s="188">
        <f t="shared" si="10"/>
        <v>481</v>
      </c>
      <c r="C651" s="190"/>
      <c r="D651" s="190">
        <v>481</v>
      </c>
    </row>
    <row r="652" spans="1:4" ht="13.5" customHeight="1">
      <c r="A652" s="191" t="s">
        <v>539</v>
      </c>
      <c r="B652" s="188">
        <f t="shared" si="10"/>
        <v>0</v>
      </c>
      <c r="C652" s="190"/>
      <c r="D652" s="190"/>
    </row>
    <row r="653" spans="1:4" ht="13.5" customHeight="1">
      <c r="A653" s="191" t="s">
        <v>540</v>
      </c>
      <c r="B653" s="188">
        <f t="shared" si="10"/>
        <v>0</v>
      </c>
      <c r="C653" s="190"/>
      <c r="D653" s="190"/>
    </row>
    <row r="654" spans="1:4" ht="13.5" customHeight="1">
      <c r="A654" s="191" t="s">
        <v>541</v>
      </c>
      <c r="B654" s="188">
        <f t="shared" si="10"/>
        <v>0</v>
      </c>
      <c r="C654" s="190"/>
      <c r="D654" s="190"/>
    </row>
    <row r="655" spans="1:4" ht="13.5" customHeight="1">
      <c r="A655" s="191" t="s">
        <v>542</v>
      </c>
      <c r="B655" s="188">
        <f t="shared" si="10"/>
        <v>0</v>
      </c>
      <c r="C655" s="190"/>
      <c r="D655" s="190"/>
    </row>
    <row r="656" spans="1:4" ht="13.5" customHeight="1">
      <c r="A656" s="191" t="s">
        <v>543</v>
      </c>
      <c r="B656" s="188">
        <f t="shared" si="10"/>
        <v>0</v>
      </c>
      <c r="C656" s="190"/>
      <c r="D656" s="190"/>
    </row>
    <row r="657" spans="1:4" ht="13.5" customHeight="1">
      <c r="A657" s="191" t="s">
        <v>544</v>
      </c>
      <c r="B657" s="188">
        <f t="shared" si="10"/>
        <v>0</v>
      </c>
      <c r="C657" s="190"/>
      <c r="D657" s="190"/>
    </row>
    <row r="658" spans="1:4" ht="13.5" customHeight="1">
      <c r="A658" s="191" t="s">
        <v>545</v>
      </c>
      <c r="B658" s="188">
        <f t="shared" si="10"/>
        <v>1294</v>
      </c>
      <c r="C658" s="190"/>
      <c r="D658" s="190">
        <v>1294</v>
      </c>
    </row>
    <row r="659" spans="1:4" ht="13.5" customHeight="1">
      <c r="A659" s="192" t="s">
        <v>546</v>
      </c>
      <c r="B659" s="188">
        <f t="shared" si="10"/>
        <v>4419</v>
      </c>
      <c r="C659" s="190">
        <f>SUM(C660:C662)</f>
        <v>4694</v>
      </c>
      <c r="D659" s="190">
        <f>SUM(D660:D662)</f>
        <v>9113</v>
      </c>
    </row>
    <row r="660" spans="1:4" ht="13.5" customHeight="1">
      <c r="A660" s="191" t="s">
        <v>547</v>
      </c>
      <c r="B660" s="188">
        <f t="shared" si="10"/>
        <v>3</v>
      </c>
      <c r="C660" s="190"/>
      <c r="D660" s="190">
        <v>3</v>
      </c>
    </row>
    <row r="661" spans="1:4" ht="13.5" customHeight="1">
      <c r="A661" s="191" t="s">
        <v>548</v>
      </c>
      <c r="B661" s="188">
        <f t="shared" si="10"/>
        <v>2998</v>
      </c>
      <c r="C661" s="190">
        <v>4694</v>
      </c>
      <c r="D661" s="190">
        <v>7692</v>
      </c>
    </row>
    <row r="662" spans="1:4" ht="13.5" customHeight="1">
      <c r="A662" s="191" t="s">
        <v>549</v>
      </c>
      <c r="B662" s="188">
        <f t="shared" si="10"/>
        <v>1418</v>
      </c>
      <c r="C662" s="190"/>
      <c r="D662" s="190">
        <v>1418</v>
      </c>
    </row>
    <row r="663" spans="1:4" ht="13.5" customHeight="1">
      <c r="A663" s="192" t="s">
        <v>550</v>
      </c>
      <c r="B663" s="188">
        <f t="shared" si="10"/>
        <v>510</v>
      </c>
      <c r="C663" s="190">
        <f>SUM(C664:C674)</f>
        <v>6804</v>
      </c>
      <c r="D663" s="190">
        <f>SUM(D664:D674)</f>
        <v>7314</v>
      </c>
    </row>
    <row r="664" spans="1:4" ht="13.5" customHeight="1">
      <c r="A664" s="191" t="s">
        <v>551</v>
      </c>
      <c r="B664" s="188">
        <f t="shared" si="10"/>
        <v>355</v>
      </c>
      <c r="C664" s="190"/>
      <c r="D664" s="190">
        <v>355</v>
      </c>
    </row>
    <row r="665" spans="1:4" ht="13.5" customHeight="1">
      <c r="A665" s="191" t="s">
        <v>552</v>
      </c>
      <c r="B665" s="188">
        <f t="shared" si="10"/>
        <v>155</v>
      </c>
      <c r="C665" s="190"/>
      <c r="D665" s="190">
        <v>155</v>
      </c>
    </row>
    <row r="666" spans="1:4" ht="13.5" customHeight="1">
      <c r="A666" s="191" t="s">
        <v>553</v>
      </c>
      <c r="B666" s="188">
        <f t="shared" si="10"/>
        <v>0</v>
      </c>
      <c r="C666" s="190"/>
      <c r="D666" s="190"/>
    </row>
    <row r="667" spans="1:4" ht="13.5" customHeight="1">
      <c r="A667" s="191" t="s">
        <v>554</v>
      </c>
      <c r="B667" s="188">
        <f t="shared" si="10"/>
        <v>0</v>
      </c>
      <c r="C667" s="190"/>
      <c r="D667" s="190"/>
    </row>
    <row r="668" spans="1:4" ht="13.5" customHeight="1">
      <c r="A668" s="191" t="s">
        <v>555</v>
      </c>
      <c r="B668" s="188">
        <f t="shared" si="10"/>
        <v>0</v>
      </c>
      <c r="C668" s="190"/>
      <c r="D668" s="190"/>
    </row>
    <row r="669" spans="1:4" ht="13.5" customHeight="1">
      <c r="A669" s="191" t="s">
        <v>556</v>
      </c>
      <c r="B669" s="188">
        <f t="shared" si="10"/>
        <v>0</v>
      </c>
      <c r="C669" s="190"/>
      <c r="D669" s="190"/>
    </row>
    <row r="670" spans="1:4" ht="13.5" customHeight="1">
      <c r="A670" s="191" t="s">
        <v>557</v>
      </c>
      <c r="B670" s="188">
        <f t="shared" si="10"/>
        <v>0</v>
      </c>
      <c r="C670" s="190"/>
      <c r="D670" s="190"/>
    </row>
    <row r="671" spans="1:4" ht="13.5" customHeight="1">
      <c r="A671" s="191" t="s">
        <v>558</v>
      </c>
      <c r="B671" s="188">
        <f t="shared" si="10"/>
        <v>0</v>
      </c>
      <c r="C671" s="190"/>
      <c r="D671" s="190"/>
    </row>
    <row r="672" spans="1:4" ht="13.5" customHeight="1">
      <c r="A672" s="191" t="s">
        <v>559</v>
      </c>
      <c r="B672" s="188">
        <f t="shared" si="10"/>
        <v>0</v>
      </c>
      <c r="C672" s="190"/>
      <c r="D672" s="190"/>
    </row>
    <row r="673" spans="1:4" ht="13.5" customHeight="1">
      <c r="A673" s="191" t="s">
        <v>560</v>
      </c>
      <c r="B673" s="188">
        <f t="shared" si="10"/>
        <v>0</v>
      </c>
      <c r="C673" s="190"/>
      <c r="D673" s="190"/>
    </row>
    <row r="674" spans="1:4" ht="13.5" customHeight="1">
      <c r="A674" s="191" t="s">
        <v>561</v>
      </c>
      <c r="B674" s="188">
        <f t="shared" si="10"/>
        <v>0</v>
      </c>
      <c r="C674" s="190">
        <v>6804</v>
      </c>
      <c r="D674" s="190">
        <v>6804</v>
      </c>
    </row>
    <row r="675" spans="1:4" ht="13.5" customHeight="1">
      <c r="A675" s="192" t="s">
        <v>562</v>
      </c>
      <c r="B675" s="188">
        <f t="shared" si="10"/>
        <v>40</v>
      </c>
      <c r="C675" s="190"/>
      <c r="D675" s="190">
        <f>SUM(D676:D677)</f>
        <v>40</v>
      </c>
    </row>
    <row r="676" spans="1:4" ht="13.5" customHeight="1">
      <c r="A676" s="191" t="s">
        <v>563</v>
      </c>
      <c r="B676" s="188">
        <f t="shared" si="10"/>
        <v>0</v>
      </c>
      <c r="C676" s="190"/>
      <c r="D676" s="190"/>
    </row>
    <row r="677" spans="1:4" ht="13.5" customHeight="1">
      <c r="A677" s="191" t="s">
        <v>564</v>
      </c>
      <c r="B677" s="188">
        <f t="shared" si="10"/>
        <v>40</v>
      </c>
      <c r="C677" s="190"/>
      <c r="D677" s="190">
        <v>40</v>
      </c>
    </row>
    <row r="678" spans="1:4" ht="13.5" customHeight="1">
      <c r="A678" s="192" t="s">
        <v>565</v>
      </c>
      <c r="B678" s="188">
        <f t="shared" si="10"/>
        <v>5225</v>
      </c>
      <c r="C678" s="190"/>
      <c r="D678" s="190">
        <f>SUM(D679:D681)</f>
        <v>5225</v>
      </c>
    </row>
    <row r="679" spans="1:4" ht="13.5" customHeight="1">
      <c r="A679" s="191" t="s">
        <v>566</v>
      </c>
      <c r="B679" s="188">
        <f t="shared" si="10"/>
        <v>0</v>
      </c>
      <c r="C679" s="190"/>
      <c r="D679" s="190"/>
    </row>
    <row r="680" spans="1:4" ht="13.5" customHeight="1">
      <c r="A680" s="191" t="s">
        <v>567</v>
      </c>
      <c r="B680" s="188">
        <f t="shared" si="10"/>
        <v>0</v>
      </c>
      <c r="C680" s="190"/>
      <c r="D680" s="190"/>
    </row>
    <row r="681" spans="1:4" ht="13.5" customHeight="1">
      <c r="A681" s="191" t="s">
        <v>568</v>
      </c>
      <c r="B681" s="188">
        <f t="shared" si="10"/>
        <v>5225</v>
      </c>
      <c r="C681" s="190"/>
      <c r="D681" s="190">
        <v>5225</v>
      </c>
    </row>
    <row r="682" spans="1:4" ht="13.5" customHeight="1">
      <c r="A682" s="192" t="s">
        <v>569</v>
      </c>
      <c r="B682" s="188">
        <f t="shared" si="10"/>
        <v>6605</v>
      </c>
      <c r="C682" s="190"/>
      <c r="D682" s="190">
        <f>SUM(D683:D686)</f>
        <v>6605</v>
      </c>
    </row>
    <row r="683" spans="1:4" ht="13.5" customHeight="1">
      <c r="A683" s="191" t="s">
        <v>570</v>
      </c>
      <c r="B683" s="188">
        <f t="shared" si="10"/>
        <v>1590</v>
      </c>
      <c r="C683" s="190"/>
      <c r="D683" s="190">
        <v>1590</v>
      </c>
    </row>
    <row r="684" spans="1:4" ht="13.5" customHeight="1">
      <c r="A684" s="191" t="s">
        <v>571</v>
      </c>
      <c r="B684" s="188">
        <f t="shared" si="10"/>
        <v>4396</v>
      </c>
      <c r="C684" s="190"/>
      <c r="D684" s="190">
        <v>4396</v>
      </c>
    </row>
    <row r="685" spans="1:4" ht="13.5" customHeight="1">
      <c r="A685" s="191" t="s">
        <v>572</v>
      </c>
      <c r="B685" s="188">
        <f t="shared" si="10"/>
        <v>193</v>
      </c>
      <c r="C685" s="190"/>
      <c r="D685" s="190">
        <v>193</v>
      </c>
    </row>
    <row r="686" spans="1:4" ht="13.5" customHeight="1">
      <c r="A686" s="191" t="s">
        <v>573</v>
      </c>
      <c r="B686" s="188">
        <f t="shared" si="10"/>
        <v>426</v>
      </c>
      <c r="C686" s="190"/>
      <c r="D686" s="190">
        <v>426</v>
      </c>
    </row>
    <row r="687" spans="1:4" ht="13.5" customHeight="1">
      <c r="A687" s="192" t="s">
        <v>574</v>
      </c>
      <c r="B687" s="188">
        <f t="shared" si="10"/>
        <v>0</v>
      </c>
      <c r="C687" s="190"/>
      <c r="D687" s="190">
        <f>SUM(D688:D690)</f>
        <v>0</v>
      </c>
    </row>
    <row r="688" spans="1:4" ht="13.5" customHeight="1">
      <c r="A688" s="191" t="s">
        <v>575</v>
      </c>
      <c r="B688" s="188">
        <f t="shared" si="10"/>
        <v>0</v>
      </c>
      <c r="C688" s="190"/>
      <c r="D688" s="190"/>
    </row>
    <row r="689" spans="1:4" ht="13.5" customHeight="1">
      <c r="A689" s="191" t="s">
        <v>576</v>
      </c>
      <c r="B689" s="188">
        <f t="shared" si="10"/>
        <v>0</v>
      </c>
      <c r="C689" s="190"/>
      <c r="D689" s="190"/>
    </row>
    <row r="690" spans="1:4" ht="13.5" customHeight="1">
      <c r="A690" s="191" t="s">
        <v>577</v>
      </c>
      <c r="B690" s="188">
        <f t="shared" si="10"/>
        <v>0</v>
      </c>
      <c r="C690" s="190"/>
      <c r="D690" s="190"/>
    </row>
    <row r="691" spans="1:4" ht="13.5" customHeight="1">
      <c r="A691" s="192" t="s">
        <v>578</v>
      </c>
      <c r="B691" s="188">
        <f t="shared" si="10"/>
        <v>2153</v>
      </c>
      <c r="C691" s="190"/>
      <c r="D691" s="190">
        <f>SUM(D692:D694)</f>
        <v>2153</v>
      </c>
    </row>
    <row r="692" spans="1:4" ht="13.5" customHeight="1">
      <c r="A692" s="191" t="s">
        <v>579</v>
      </c>
      <c r="B692" s="188">
        <f t="shared" si="10"/>
        <v>0</v>
      </c>
      <c r="C692" s="190"/>
      <c r="D692" s="190"/>
    </row>
    <row r="693" spans="1:4" ht="13.5" customHeight="1">
      <c r="A693" s="191" t="s">
        <v>580</v>
      </c>
      <c r="B693" s="188">
        <f t="shared" si="10"/>
        <v>35</v>
      </c>
      <c r="C693" s="190"/>
      <c r="D693" s="190">
        <v>35</v>
      </c>
    </row>
    <row r="694" spans="1:4" ht="13.5" customHeight="1">
      <c r="A694" s="191" t="s">
        <v>581</v>
      </c>
      <c r="B694" s="188">
        <f t="shared" si="10"/>
        <v>2118</v>
      </c>
      <c r="C694" s="190"/>
      <c r="D694" s="190">
        <v>2118</v>
      </c>
    </row>
    <row r="695" spans="1:4" ht="13.5" customHeight="1">
      <c r="A695" s="192" t="s">
        <v>582</v>
      </c>
      <c r="B695" s="188">
        <f t="shared" si="10"/>
        <v>657</v>
      </c>
      <c r="C695" s="190"/>
      <c r="D695" s="190">
        <f>SUM(D696:D697)</f>
        <v>657</v>
      </c>
    </row>
    <row r="696" spans="1:4" ht="13.5" customHeight="1">
      <c r="A696" s="191" t="s">
        <v>583</v>
      </c>
      <c r="B696" s="188">
        <f t="shared" si="10"/>
        <v>357</v>
      </c>
      <c r="C696" s="190"/>
      <c r="D696" s="190">
        <v>357</v>
      </c>
    </row>
    <row r="697" spans="1:4" ht="13.5" customHeight="1">
      <c r="A697" s="191" t="s">
        <v>584</v>
      </c>
      <c r="B697" s="188">
        <f t="shared" si="10"/>
        <v>300</v>
      </c>
      <c r="C697" s="190"/>
      <c r="D697" s="190">
        <v>300</v>
      </c>
    </row>
    <row r="698" spans="1:4" ht="13.5" customHeight="1">
      <c r="A698" s="192" t="s">
        <v>585</v>
      </c>
      <c r="B698" s="188">
        <f t="shared" si="10"/>
        <v>129</v>
      </c>
      <c r="C698" s="190"/>
      <c r="D698" s="190">
        <f>SUM(D699:D706)</f>
        <v>129</v>
      </c>
    </row>
    <row r="699" spans="1:4" ht="13.5" customHeight="1">
      <c r="A699" s="191" t="s">
        <v>89</v>
      </c>
      <c r="B699" s="188">
        <f t="shared" si="10"/>
        <v>31</v>
      </c>
      <c r="C699" s="190"/>
      <c r="D699" s="190">
        <v>31</v>
      </c>
    </row>
    <row r="700" spans="1:4" ht="13.5" customHeight="1">
      <c r="A700" s="191" t="s">
        <v>90</v>
      </c>
      <c r="B700" s="188">
        <f t="shared" si="10"/>
        <v>0</v>
      </c>
      <c r="C700" s="190"/>
      <c r="D700" s="190"/>
    </row>
    <row r="701" spans="1:4" ht="13.5" customHeight="1">
      <c r="A701" s="191" t="s">
        <v>91</v>
      </c>
      <c r="B701" s="188">
        <f t="shared" si="10"/>
        <v>0</v>
      </c>
      <c r="C701" s="190"/>
      <c r="D701" s="190"/>
    </row>
    <row r="702" spans="1:4" ht="13.5" customHeight="1">
      <c r="A702" s="191" t="s">
        <v>130</v>
      </c>
      <c r="B702" s="188">
        <f t="shared" si="10"/>
        <v>0</v>
      </c>
      <c r="C702" s="190"/>
      <c r="D702" s="190"/>
    </row>
    <row r="703" spans="1:4" ht="13.5" customHeight="1">
      <c r="A703" s="191" t="s">
        <v>586</v>
      </c>
      <c r="B703" s="188">
        <f t="shared" si="10"/>
        <v>0</v>
      </c>
      <c r="C703" s="190"/>
      <c r="D703" s="190"/>
    </row>
    <row r="704" spans="1:4" ht="13.5" customHeight="1">
      <c r="A704" s="191" t="s">
        <v>587</v>
      </c>
      <c r="B704" s="188">
        <f t="shared" si="10"/>
        <v>0</v>
      </c>
      <c r="C704" s="190"/>
      <c r="D704" s="190"/>
    </row>
    <row r="705" spans="1:4" ht="13.5" customHeight="1">
      <c r="A705" s="191" t="s">
        <v>98</v>
      </c>
      <c r="B705" s="188">
        <f t="shared" si="10"/>
        <v>0</v>
      </c>
      <c r="C705" s="190"/>
      <c r="D705" s="190"/>
    </row>
    <row r="706" spans="1:4" ht="13.5" customHeight="1">
      <c r="A706" s="191" t="s">
        <v>588</v>
      </c>
      <c r="B706" s="188">
        <f t="shared" si="10"/>
        <v>98</v>
      </c>
      <c r="C706" s="190"/>
      <c r="D706" s="190">
        <v>98</v>
      </c>
    </row>
    <row r="707" spans="1:4" ht="13.5" customHeight="1">
      <c r="A707" s="192" t="s">
        <v>589</v>
      </c>
      <c r="B707" s="188">
        <f t="shared" si="10"/>
        <v>6</v>
      </c>
      <c r="C707" s="190"/>
      <c r="D707" s="190">
        <f>SUM(D708)</f>
        <v>6</v>
      </c>
    </row>
    <row r="708" spans="1:4" ht="13.5" customHeight="1">
      <c r="A708" s="191" t="s">
        <v>590</v>
      </c>
      <c r="B708" s="188">
        <f t="shared" si="10"/>
        <v>6</v>
      </c>
      <c r="C708" s="190"/>
      <c r="D708" s="190">
        <v>6</v>
      </c>
    </row>
    <row r="709" spans="1:4" ht="13.5" customHeight="1">
      <c r="A709" s="192" t="s">
        <v>591</v>
      </c>
      <c r="B709" s="188">
        <f t="shared" si="10"/>
        <v>0</v>
      </c>
      <c r="C709" s="190"/>
      <c r="D709" s="190">
        <f>SUM(D710)</f>
        <v>0</v>
      </c>
    </row>
    <row r="710" spans="1:4" ht="13.5" customHeight="1">
      <c r="A710" s="197" t="s">
        <v>592</v>
      </c>
      <c r="B710" s="188">
        <f t="shared" si="11" ref="B710:B773">D710-C710</f>
        <v>0</v>
      </c>
      <c r="C710" s="190"/>
      <c r="D710" s="190"/>
    </row>
    <row r="711" spans="1:4" ht="13.5" customHeight="1">
      <c r="A711" s="187" t="s">
        <v>57</v>
      </c>
      <c r="B711" s="188">
        <f t="shared" si="11"/>
        <v>646</v>
      </c>
      <c r="C711" s="190">
        <f>C712+C722+C726+C734+C739+C746+C752+C755+C758+C759+C760+C766+C767+C768+C783</f>
        <v>642</v>
      </c>
      <c r="D711" s="190">
        <f>D712+D722+D726+D734+D739+D746+D752+D755+D758+D759+D760+D766+D767+D768+D783</f>
        <v>1288</v>
      </c>
    </row>
    <row r="712" spans="1:4" ht="13.5" customHeight="1">
      <c r="A712" s="192" t="s">
        <v>593</v>
      </c>
      <c r="B712" s="188">
        <f t="shared" si="11"/>
        <v>483</v>
      </c>
      <c r="C712" s="190">
        <f>SUM(C713:C721)</f>
        <v>642</v>
      </c>
      <c r="D712" s="190">
        <f>SUM(D713:D721)</f>
        <v>1125</v>
      </c>
    </row>
    <row r="713" spans="1:4" ht="13.5" customHeight="1">
      <c r="A713" s="197" t="s">
        <v>89</v>
      </c>
      <c r="B713" s="188">
        <f t="shared" si="11"/>
        <v>425</v>
      </c>
      <c r="C713" s="190"/>
      <c r="D713" s="190">
        <v>425</v>
      </c>
    </row>
    <row r="714" spans="1:4" ht="13.5" customHeight="1">
      <c r="A714" s="197" t="s">
        <v>90</v>
      </c>
      <c r="B714" s="188">
        <f t="shared" si="11"/>
        <v>0</v>
      </c>
      <c r="C714" s="190"/>
      <c r="D714" s="190"/>
    </row>
    <row r="715" spans="1:4" ht="13.5" customHeight="1">
      <c r="A715" s="197" t="s">
        <v>91</v>
      </c>
      <c r="B715" s="188">
        <f t="shared" si="11"/>
        <v>0</v>
      </c>
      <c r="C715" s="190"/>
      <c r="D715" s="190"/>
    </row>
    <row r="716" spans="1:4" ht="13.5" customHeight="1">
      <c r="A716" s="197" t="s">
        <v>594</v>
      </c>
      <c r="B716" s="188">
        <f t="shared" si="11"/>
        <v>0</v>
      </c>
      <c r="C716" s="190"/>
      <c r="D716" s="190"/>
    </row>
    <row r="717" spans="1:4" ht="13.5" customHeight="1">
      <c r="A717" s="197" t="s">
        <v>595</v>
      </c>
      <c r="B717" s="188">
        <f t="shared" si="11"/>
        <v>0</v>
      </c>
      <c r="C717" s="190"/>
      <c r="D717" s="190"/>
    </row>
    <row r="718" spans="1:4" ht="13.5" customHeight="1">
      <c r="A718" s="197" t="s">
        <v>596</v>
      </c>
      <c r="B718" s="188">
        <f t="shared" si="11"/>
        <v>0</v>
      </c>
      <c r="C718" s="190"/>
      <c r="D718" s="190"/>
    </row>
    <row r="719" spans="1:4" ht="13.5" customHeight="1">
      <c r="A719" s="197" t="s">
        <v>597</v>
      </c>
      <c r="B719" s="188">
        <f t="shared" si="11"/>
        <v>0</v>
      </c>
      <c r="C719" s="190"/>
      <c r="D719" s="190"/>
    </row>
    <row r="720" spans="1:4" ht="13.5" customHeight="1">
      <c r="A720" s="197" t="s">
        <v>598</v>
      </c>
      <c r="B720" s="188">
        <f t="shared" si="11"/>
        <v>0</v>
      </c>
      <c r="C720" s="190"/>
      <c r="D720" s="190"/>
    </row>
    <row r="721" spans="1:4" ht="13.5" customHeight="1">
      <c r="A721" s="197" t="s">
        <v>599</v>
      </c>
      <c r="B721" s="188">
        <f t="shared" si="11"/>
        <v>58</v>
      </c>
      <c r="C721" s="190">
        <v>642</v>
      </c>
      <c r="D721" s="190">
        <v>700</v>
      </c>
    </row>
    <row r="722" spans="1:4" ht="13.5" customHeight="1">
      <c r="A722" s="192" t="s">
        <v>600</v>
      </c>
      <c r="B722" s="188">
        <f t="shared" si="11"/>
        <v>72</v>
      </c>
      <c r="C722" s="190"/>
      <c r="D722" s="190">
        <f>SUM(D723:D725)</f>
        <v>72</v>
      </c>
    </row>
    <row r="723" spans="1:4" ht="13.5" customHeight="1">
      <c r="A723" s="197" t="s">
        <v>601</v>
      </c>
      <c r="B723" s="188">
        <f t="shared" si="11"/>
        <v>0</v>
      </c>
      <c r="C723" s="190"/>
      <c r="D723" s="190"/>
    </row>
    <row r="724" spans="1:4" ht="13.5" customHeight="1">
      <c r="A724" s="197" t="s">
        <v>602</v>
      </c>
      <c r="B724" s="188">
        <f t="shared" si="11"/>
        <v>0</v>
      </c>
      <c r="C724" s="190"/>
      <c r="D724" s="190"/>
    </row>
    <row r="725" spans="1:4" ht="13.5" customHeight="1">
      <c r="A725" s="197" t="s">
        <v>603</v>
      </c>
      <c r="B725" s="188">
        <f t="shared" si="11"/>
        <v>72</v>
      </c>
      <c r="C725" s="190"/>
      <c r="D725" s="190">
        <v>72</v>
      </c>
    </row>
    <row r="726" spans="1:4" ht="13.5" customHeight="1">
      <c r="A726" s="192" t="s">
        <v>604</v>
      </c>
      <c r="B726" s="188">
        <f t="shared" si="11"/>
        <v>35</v>
      </c>
      <c r="C726" s="190"/>
      <c r="D726" s="190">
        <f>SUM(D727:D733)</f>
        <v>35</v>
      </c>
    </row>
    <row r="727" spans="1:4" ht="13.5" customHeight="1">
      <c r="A727" s="197" t="s">
        <v>605</v>
      </c>
      <c r="B727" s="188">
        <f t="shared" si="11"/>
        <v>10</v>
      </c>
      <c r="C727" s="190"/>
      <c r="D727" s="190">
        <v>10</v>
      </c>
    </row>
    <row r="728" spans="1:4" ht="13.5" customHeight="1">
      <c r="A728" s="197" t="s">
        <v>606</v>
      </c>
      <c r="B728" s="188">
        <f t="shared" si="11"/>
        <v>25</v>
      </c>
      <c r="C728" s="190"/>
      <c r="D728" s="190">
        <v>25</v>
      </c>
    </row>
    <row r="729" spans="1:4" ht="13.5" customHeight="1">
      <c r="A729" s="197" t="s">
        <v>607</v>
      </c>
      <c r="B729" s="188">
        <f t="shared" si="11"/>
        <v>0</v>
      </c>
      <c r="C729" s="190"/>
      <c r="D729" s="190"/>
    </row>
    <row r="730" spans="1:4" ht="13.5" customHeight="1">
      <c r="A730" s="197" t="s">
        <v>608</v>
      </c>
      <c r="B730" s="188">
        <f t="shared" si="11"/>
        <v>0</v>
      </c>
      <c r="C730" s="190"/>
      <c r="D730" s="190"/>
    </row>
    <row r="731" spans="1:4" ht="13.5" customHeight="1">
      <c r="A731" s="197" t="s">
        <v>609</v>
      </c>
      <c r="B731" s="188">
        <f t="shared" si="11"/>
        <v>0</v>
      </c>
      <c r="C731" s="190"/>
      <c r="D731" s="190"/>
    </row>
    <row r="732" spans="1:4" ht="13.5" customHeight="1">
      <c r="A732" s="197" t="s">
        <v>610</v>
      </c>
      <c r="B732" s="188">
        <f t="shared" si="11"/>
        <v>0</v>
      </c>
      <c r="C732" s="190"/>
      <c r="D732" s="190"/>
    </row>
    <row r="733" spans="1:4" ht="13.5" customHeight="1">
      <c r="A733" s="197" t="s">
        <v>611</v>
      </c>
      <c r="B733" s="188">
        <f t="shared" si="11"/>
        <v>0</v>
      </c>
      <c r="C733" s="190"/>
      <c r="D733" s="190"/>
    </row>
    <row r="734" spans="1:4" ht="13.5" customHeight="1">
      <c r="A734" s="192" t="s">
        <v>612</v>
      </c>
      <c r="B734" s="188">
        <f t="shared" si="11"/>
        <v>0</v>
      </c>
      <c r="C734" s="190"/>
      <c r="D734" s="190">
        <f>SUM(D735:D738)</f>
        <v>0</v>
      </c>
    </row>
    <row r="735" spans="1:4" ht="13.5" customHeight="1">
      <c r="A735" s="197" t="s">
        <v>613</v>
      </c>
      <c r="B735" s="188">
        <f t="shared" si="11"/>
        <v>0</v>
      </c>
      <c r="C735" s="190"/>
      <c r="D735" s="190"/>
    </row>
    <row r="736" spans="1:4" ht="13.5" customHeight="1">
      <c r="A736" s="197" t="s">
        <v>614</v>
      </c>
      <c r="B736" s="188">
        <f t="shared" si="11"/>
        <v>0</v>
      </c>
      <c r="C736" s="190"/>
      <c r="D736" s="190"/>
    </row>
    <row r="737" spans="1:4" ht="13.5" customHeight="1">
      <c r="A737" s="197" t="s">
        <v>615</v>
      </c>
      <c r="B737" s="188">
        <f t="shared" si="11"/>
        <v>0</v>
      </c>
      <c r="C737" s="190"/>
      <c r="D737" s="190"/>
    </row>
    <row r="738" spans="1:4" ht="13.5" customHeight="1">
      <c r="A738" s="197" t="s">
        <v>616</v>
      </c>
      <c r="B738" s="188">
        <f t="shared" si="11"/>
        <v>0</v>
      </c>
      <c r="C738" s="190"/>
      <c r="D738" s="190"/>
    </row>
    <row r="739" spans="1:4" ht="13.5" customHeight="1">
      <c r="A739" s="192" t="s">
        <v>617</v>
      </c>
      <c r="B739" s="188">
        <f t="shared" si="11"/>
        <v>10</v>
      </c>
      <c r="C739" s="190"/>
      <c r="D739" s="190">
        <f>SUM(D740:D745)</f>
        <v>10</v>
      </c>
    </row>
    <row r="740" spans="1:4" ht="13.5" customHeight="1">
      <c r="A740" s="197" t="s">
        <v>618</v>
      </c>
      <c r="B740" s="188">
        <f t="shared" si="11"/>
        <v>10</v>
      </c>
      <c r="C740" s="190"/>
      <c r="D740" s="190">
        <v>10</v>
      </c>
    </row>
    <row r="741" spans="1:4" ht="13.5" customHeight="1">
      <c r="A741" s="197" t="s">
        <v>619</v>
      </c>
      <c r="B741" s="188">
        <f t="shared" si="11"/>
        <v>0</v>
      </c>
      <c r="C741" s="190"/>
      <c r="D741" s="190"/>
    </row>
    <row r="742" spans="1:4" ht="13.5" customHeight="1">
      <c r="A742" s="197" t="s">
        <v>620</v>
      </c>
      <c r="B742" s="188">
        <f t="shared" si="11"/>
        <v>0</v>
      </c>
      <c r="C742" s="190"/>
      <c r="D742" s="190"/>
    </row>
    <row r="743" spans="1:4" ht="13.5" customHeight="1">
      <c r="A743" s="197" t="s">
        <v>621</v>
      </c>
      <c r="B743" s="188">
        <f t="shared" si="11"/>
        <v>0</v>
      </c>
      <c r="C743" s="190"/>
      <c r="D743" s="190"/>
    </row>
    <row r="744" spans="1:4" ht="13.5" customHeight="1">
      <c r="A744" s="197" t="s">
        <v>622</v>
      </c>
      <c r="B744" s="188">
        <f t="shared" si="11"/>
        <v>0</v>
      </c>
      <c r="C744" s="190"/>
      <c r="D744" s="190"/>
    </row>
    <row r="745" spans="1:4" ht="13.5" customHeight="1">
      <c r="A745" s="197" t="s">
        <v>623</v>
      </c>
      <c r="B745" s="188">
        <f t="shared" si="11"/>
        <v>0</v>
      </c>
      <c r="C745" s="190"/>
      <c r="D745" s="190"/>
    </row>
    <row r="746" spans="1:4" ht="13.5" customHeight="1">
      <c r="A746" s="192" t="s">
        <v>624</v>
      </c>
      <c r="B746" s="188">
        <f t="shared" si="11"/>
        <v>0</v>
      </c>
      <c r="C746" s="190"/>
      <c r="D746" s="190">
        <f>SUM(D747:D751)</f>
        <v>0</v>
      </c>
    </row>
    <row r="747" spans="1:4" ht="13.5" customHeight="1">
      <c r="A747" s="197" t="s">
        <v>625</v>
      </c>
      <c r="B747" s="188">
        <f t="shared" si="11"/>
        <v>0</v>
      </c>
      <c r="C747" s="190"/>
      <c r="D747" s="190"/>
    </row>
    <row r="748" spans="1:4" ht="13.5" customHeight="1">
      <c r="A748" s="197" t="s">
        <v>626</v>
      </c>
      <c r="B748" s="188">
        <f t="shared" si="11"/>
        <v>0</v>
      </c>
      <c r="C748" s="190"/>
      <c r="D748" s="190"/>
    </row>
    <row r="749" spans="1:4" ht="13.5" customHeight="1">
      <c r="A749" s="197" t="s">
        <v>627</v>
      </c>
      <c r="B749" s="188">
        <f t="shared" si="11"/>
        <v>0</v>
      </c>
      <c r="C749" s="190"/>
      <c r="D749" s="190"/>
    </row>
    <row r="750" spans="1:4" ht="13.5" customHeight="1">
      <c r="A750" s="197" t="s">
        <v>628</v>
      </c>
      <c r="B750" s="188">
        <f t="shared" si="11"/>
        <v>0</v>
      </c>
      <c r="C750" s="190"/>
      <c r="D750" s="190"/>
    </row>
    <row r="751" spans="1:4" ht="13.5" customHeight="1">
      <c r="A751" s="197" t="s">
        <v>629</v>
      </c>
      <c r="B751" s="188">
        <f t="shared" si="11"/>
        <v>0</v>
      </c>
      <c r="C751" s="190"/>
      <c r="D751" s="190"/>
    </row>
    <row r="752" spans="1:4" ht="13.5" customHeight="1">
      <c r="A752" s="192" t="s">
        <v>630</v>
      </c>
      <c r="B752" s="188">
        <f t="shared" si="11"/>
        <v>0</v>
      </c>
      <c r="C752" s="190"/>
      <c r="D752" s="190">
        <f>SUM(D753:D754)</f>
        <v>0</v>
      </c>
    </row>
    <row r="753" spans="1:4" ht="13.5" customHeight="1">
      <c r="A753" s="197" t="s">
        <v>631</v>
      </c>
      <c r="B753" s="188">
        <f t="shared" si="11"/>
        <v>0</v>
      </c>
      <c r="C753" s="190"/>
      <c r="D753" s="190"/>
    </row>
    <row r="754" spans="1:4" ht="13.5" customHeight="1">
      <c r="A754" s="197" t="s">
        <v>632</v>
      </c>
      <c r="B754" s="188">
        <f t="shared" si="11"/>
        <v>0</v>
      </c>
      <c r="C754" s="190"/>
      <c r="D754" s="190"/>
    </row>
    <row r="755" spans="1:4" ht="13.5" customHeight="1">
      <c r="A755" s="192" t="s">
        <v>633</v>
      </c>
      <c r="B755" s="188">
        <f t="shared" si="11"/>
        <v>0</v>
      </c>
      <c r="C755" s="190"/>
      <c r="D755" s="190">
        <f>SUM(D756:D757)</f>
        <v>0</v>
      </c>
    </row>
    <row r="756" spans="1:4" ht="13.5" customHeight="1">
      <c r="A756" s="197" t="s">
        <v>634</v>
      </c>
      <c r="B756" s="188">
        <f t="shared" si="11"/>
        <v>0</v>
      </c>
      <c r="C756" s="190"/>
      <c r="D756" s="190"/>
    </row>
    <row r="757" spans="1:4" ht="13.5" customHeight="1">
      <c r="A757" s="197" t="s">
        <v>635</v>
      </c>
      <c r="B757" s="188">
        <f t="shared" si="11"/>
        <v>0</v>
      </c>
      <c r="C757" s="190"/>
      <c r="D757" s="190"/>
    </row>
    <row r="758" spans="1:4" ht="13.5" customHeight="1">
      <c r="A758" s="192" t="s">
        <v>636</v>
      </c>
      <c r="B758" s="188">
        <f t="shared" si="11"/>
        <v>0</v>
      </c>
      <c r="C758" s="190"/>
      <c r="D758" s="190"/>
    </row>
    <row r="759" spans="1:4" ht="13.5" customHeight="1">
      <c r="A759" s="192" t="s">
        <v>637</v>
      </c>
      <c r="B759" s="188">
        <f t="shared" si="11"/>
        <v>0</v>
      </c>
      <c r="C759" s="190"/>
      <c r="D759" s="190"/>
    </row>
    <row r="760" spans="1:4" ht="13.5" customHeight="1">
      <c r="A760" s="192" t="s">
        <v>638</v>
      </c>
      <c r="B760" s="188">
        <f t="shared" si="11"/>
        <v>46</v>
      </c>
      <c r="C760" s="190"/>
      <c r="D760" s="190">
        <f>SUM(D761:D765)</f>
        <v>46</v>
      </c>
    </row>
    <row r="761" spans="1:4" ht="13.5" customHeight="1">
      <c r="A761" s="197" t="s">
        <v>639</v>
      </c>
      <c r="B761" s="188">
        <f t="shared" si="11"/>
        <v>0</v>
      </c>
      <c r="C761" s="190"/>
      <c r="D761" s="190"/>
    </row>
    <row r="762" spans="1:4" ht="13.5" customHeight="1">
      <c r="A762" s="197" t="s">
        <v>640</v>
      </c>
      <c r="B762" s="188">
        <f t="shared" si="11"/>
        <v>0</v>
      </c>
      <c r="C762" s="190"/>
      <c r="D762" s="190"/>
    </row>
    <row r="763" spans="1:4" ht="13.5" customHeight="1">
      <c r="A763" s="197" t="s">
        <v>641</v>
      </c>
      <c r="B763" s="188">
        <f t="shared" si="11"/>
        <v>0</v>
      </c>
      <c r="C763" s="190"/>
      <c r="D763" s="190"/>
    </row>
    <row r="764" spans="1:4" ht="13.5" customHeight="1">
      <c r="A764" s="197" t="s">
        <v>642</v>
      </c>
      <c r="B764" s="188">
        <f t="shared" si="11"/>
        <v>0</v>
      </c>
      <c r="C764" s="190"/>
      <c r="D764" s="190"/>
    </row>
    <row r="765" spans="1:4" ht="13.5" customHeight="1">
      <c r="A765" s="197" t="s">
        <v>643</v>
      </c>
      <c r="B765" s="188">
        <f t="shared" si="11"/>
        <v>46</v>
      </c>
      <c r="C765" s="190"/>
      <c r="D765" s="190">
        <v>46</v>
      </c>
    </row>
    <row r="766" spans="1:4" ht="13.5" customHeight="1">
      <c r="A766" s="192" t="s">
        <v>644</v>
      </c>
      <c r="B766" s="188">
        <f t="shared" si="11"/>
        <v>0</v>
      </c>
      <c r="C766" s="190"/>
      <c r="D766" s="190"/>
    </row>
    <row r="767" spans="1:4" ht="13.5" customHeight="1">
      <c r="A767" s="192" t="s">
        <v>645</v>
      </c>
      <c r="B767" s="188">
        <f t="shared" si="11"/>
        <v>0</v>
      </c>
      <c r="C767" s="190"/>
      <c r="D767" s="190"/>
    </row>
    <row r="768" spans="1:4" ht="13.5" customHeight="1">
      <c r="A768" s="192" t="s">
        <v>646</v>
      </c>
      <c r="B768" s="188">
        <f t="shared" si="11"/>
        <v>0</v>
      </c>
      <c r="C768" s="190"/>
      <c r="D768" s="190">
        <f>SUM(D769:D782)</f>
        <v>0</v>
      </c>
    </row>
    <row r="769" spans="1:4" ht="13.5" customHeight="1">
      <c r="A769" s="197" t="s">
        <v>89</v>
      </c>
      <c r="B769" s="188">
        <f t="shared" si="11"/>
        <v>0</v>
      </c>
      <c r="C769" s="190"/>
      <c r="D769" s="190"/>
    </row>
    <row r="770" spans="1:4" ht="13.5" customHeight="1">
      <c r="A770" s="197" t="s">
        <v>90</v>
      </c>
      <c r="B770" s="188">
        <f t="shared" si="11"/>
        <v>0</v>
      </c>
      <c r="C770" s="190"/>
      <c r="D770" s="190"/>
    </row>
    <row r="771" spans="1:4" ht="13.5" customHeight="1">
      <c r="A771" s="197" t="s">
        <v>91</v>
      </c>
      <c r="B771" s="188">
        <f t="shared" si="11"/>
        <v>0</v>
      </c>
      <c r="C771" s="190"/>
      <c r="D771" s="190"/>
    </row>
    <row r="772" spans="1:4" ht="13.5" customHeight="1">
      <c r="A772" s="197" t="s">
        <v>647</v>
      </c>
      <c r="B772" s="188">
        <f t="shared" si="11"/>
        <v>0</v>
      </c>
      <c r="C772" s="190"/>
      <c r="D772" s="190"/>
    </row>
    <row r="773" spans="1:4" ht="13.5" customHeight="1">
      <c r="A773" s="197" t="s">
        <v>648</v>
      </c>
      <c r="B773" s="188">
        <f t="shared" si="11"/>
        <v>0</v>
      </c>
      <c r="C773" s="190"/>
      <c r="D773" s="190"/>
    </row>
    <row r="774" spans="1:4" ht="13.5" customHeight="1">
      <c r="A774" s="197" t="s">
        <v>649</v>
      </c>
      <c r="B774" s="188">
        <f t="shared" si="12" ref="B774:B837">D774-C774</f>
        <v>0</v>
      </c>
      <c r="C774" s="190"/>
      <c r="D774" s="190"/>
    </row>
    <row r="775" spans="1:4" ht="13.5" customHeight="1">
      <c r="A775" s="197" t="s">
        <v>650</v>
      </c>
      <c r="B775" s="188">
        <f t="shared" si="12"/>
        <v>0</v>
      </c>
      <c r="C775" s="190"/>
      <c r="D775" s="190"/>
    </row>
    <row r="776" spans="1:4" ht="13.5" customHeight="1">
      <c r="A776" s="197" t="s">
        <v>651</v>
      </c>
      <c r="B776" s="188">
        <f t="shared" si="12"/>
        <v>0</v>
      </c>
      <c r="C776" s="190"/>
      <c r="D776" s="190"/>
    </row>
    <row r="777" spans="1:4" ht="13.5" customHeight="1">
      <c r="A777" s="197" t="s">
        <v>652</v>
      </c>
      <c r="B777" s="188">
        <f t="shared" si="12"/>
        <v>0</v>
      </c>
      <c r="C777" s="190"/>
      <c r="D777" s="190"/>
    </row>
    <row r="778" spans="1:4" ht="13.5" customHeight="1">
      <c r="A778" s="197" t="s">
        <v>653</v>
      </c>
      <c r="B778" s="188">
        <f t="shared" si="12"/>
        <v>0</v>
      </c>
      <c r="C778" s="190"/>
      <c r="D778" s="190"/>
    </row>
    <row r="779" spans="1:4" ht="13.5" customHeight="1">
      <c r="A779" s="197" t="s">
        <v>130</v>
      </c>
      <c r="B779" s="188">
        <f t="shared" si="12"/>
        <v>0</v>
      </c>
      <c r="C779" s="190"/>
      <c r="D779" s="190"/>
    </row>
    <row r="780" spans="1:4" ht="13.5" customHeight="1">
      <c r="A780" s="197" t="s">
        <v>654</v>
      </c>
      <c r="B780" s="188">
        <f t="shared" si="12"/>
        <v>0</v>
      </c>
      <c r="C780" s="190"/>
      <c r="D780" s="190"/>
    </row>
    <row r="781" spans="1:4" ht="13.5" customHeight="1">
      <c r="A781" s="197" t="s">
        <v>98</v>
      </c>
      <c r="B781" s="188">
        <f t="shared" si="12"/>
        <v>0</v>
      </c>
      <c r="C781" s="190"/>
      <c r="D781" s="190"/>
    </row>
    <row r="782" spans="1:4" ht="13.5" customHeight="1">
      <c r="A782" s="197" t="s">
        <v>655</v>
      </c>
      <c r="B782" s="188">
        <f t="shared" si="12"/>
        <v>0</v>
      </c>
      <c r="C782" s="190"/>
      <c r="D782" s="190"/>
    </row>
    <row r="783" spans="1:4" ht="13.5" customHeight="1">
      <c r="A783" s="192" t="s">
        <v>656</v>
      </c>
      <c r="B783" s="188">
        <f t="shared" si="12"/>
        <v>0</v>
      </c>
      <c r="C783" s="190"/>
      <c r="D783" s="190"/>
    </row>
    <row r="784" spans="1:4" ht="13.5" customHeight="1">
      <c r="A784" s="187" t="s">
        <v>58</v>
      </c>
      <c r="B784" s="188">
        <f t="shared" si="12"/>
        <v>5000</v>
      </c>
      <c r="C784" s="190">
        <f>C785+C796+C797+C800+C801+C802</f>
        <v>1079</v>
      </c>
      <c r="D784" s="190">
        <f>D785+D796+D797+D800+D801+D802</f>
        <v>6079</v>
      </c>
    </row>
    <row r="785" spans="1:4" ht="13.5" customHeight="1">
      <c r="A785" s="192" t="s">
        <v>657</v>
      </c>
      <c r="B785" s="188">
        <f t="shared" si="12"/>
        <v>2443</v>
      </c>
      <c r="C785" s="190">
        <f>SUM(C786:C795)</f>
        <v>1079</v>
      </c>
      <c r="D785" s="190">
        <f>SUM(D786:D795)</f>
        <v>3522</v>
      </c>
    </row>
    <row r="786" spans="1:4" ht="13.5" customHeight="1">
      <c r="A786" s="197" t="s">
        <v>89</v>
      </c>
      <c r="B786" s="188">
        <f t="shared" si="12"/>
        <v>701</v>
      </c>
      <c r="C786" s="190"/>
      <c r="D786" s="190">
        <v>701</v>
      </c>
    </row>
    <row r="787" spans="1:4" ht="13.5" customHeight="1">
      <c r="A787" s="197" t="s">
        <v>90</v>
      </c>
      <c r="B787" s="188">
        <f t="shared" si="12"/>
        <v>238</v>
      </c>
      <c r="C787" s="190"/>
      <c r="D787" s="190">
        <v>238</v>
      </c>
    </row>
    <row r="788" spans="1:4" ht="13.5" customHeight="1">
      <c r="A788" s="197" t="s">
        <v>91</v>
      </c>
      <c r="B788" s="188">
        <f t="shared" si="12"/>
        <v>0</v>
      </c>
      <c r="C788" s="190"/>
      <c r="D788" s="190"/>
    </row>
    <row r="789" spans="1:4" ht="13.5" customHeight="1">
      <c r="A789" s="197" t="s">
        <v>658</v>
      </c>
      <c r="B789" s="188">
        <f t="shared" si="12"/>
        <v>63</v>
      </c>
      <c r="C789" s="190">
        <v>1079</v>
      </c>
      <c r="D789" s="190">
        <v>1142</v>
      </c>
    </row>
    <row r="790" spans="1:4" ht="13.5" customHeight="1">
      <c r="A790" s="197" t="s">
        <v>659</v>
      </c>
      <c r="B790" s="188">
        <f t="shared" si="12"/>
        <v>0</v>
      </c>
      <c r="C790" s="190"/>
      <c r="D790" s="190"/>
    </row>
    <row r="791" spans="1:4" ht="13.5" customHeight="1">
      <c r="A791" s="197" t="s">
        <v>660</v>
      </c>
      <c r="B791" s="188">
        <f t="shared" si="12"/>
        <v>148</v>
      </c>
      <c r="C791" s="190"/>
      <c r="D791" s="190">
        <v>148</v>
      </c>
    </row>
    <row r="792" spans="1:4" ht="13.5" customHeight="1">
      <c r="A792" s="197" t="s">
        <v>661</v>
      </c>
      <c r="B792" s="188">
        <f t="shared" si="12"/>
        <v>0</v>
      </c>
      <c r="C792" s="190"/>
      <c r="D792" s="190"/>
    </row>
    <row r="793" spans="1:4" ht="13.5" customHeight="1">
      <c r="A793" s="197" t="s">
        <v>662</v>
      </c>
      <c r="B793" s="188">
        <f t="shared" si="12"/>
        <v>0</v>
      </c>
      <c r="C793" s="190"/>
      <c r="D793" s="190"/>
    </row>
    <row r="794" spans="1:4" ht="13.5" customHeight="1">
      <c r="A794" s="197" t="s">
        <v>663</v>
      </c>
      <c r="B794" s="188">
        <f t="shared" si="12"/>
        <v>0</v>
      </c>
      <c r="C794" s="190"/>
      <c r="D794" s="190"/>
    </row>
    <row r="795" spans="1:4" ht="13.5" customHeight="1">
      <c r="A795" s="197" t="s">
        <v>664</v>
      </c>
      <c r="B795" s="188">
        <f t="shared" si="12"/>
        <v>1293</v>
      </c>
      <c r="C795" s="190"/>
      <c r="D795" s="190">
        <v>1293</v>
      </c>
    </row>
    <row r="796" spans="1:4" ht="13.5" customHeight="1">
      <c r="A796" s="192" t="s">
        <v>665</v>
      </c>
      <c r="B796" s="188">
        <f t="shared" si="12"/>
        <v>0</v>
      </c>
      <c r="C796" s="190"/>
      <c r="D796" s="190"/>
    </row>
    <row r="797" spans="1:4" ht="13.5" customHeight="1">
      <c r="A797" s="192" t="s">
        <v>666</v>
      </c>
      <c r="B797" s="188">
        <f t="shared" si="12"/>
        <v>2557</v>
      </c>
      <c r="C797" s="190"/>
      <c r="D797" s="190">
        <f>SUM(D798:D799)</f>
        <v>2557</v>
      </c>
    </row>
    <row r="798" spans="1:4" ht="13.5" customHeight="1">
      <c r="A798" s="197" t="s">
        <v>667</v>
      </c>
      <c r="B798" s="188">
        <f t="shared" si="12"/>
        <v>0</v>
      </c>
      <c r="C798" s="190"/>
      <c r="D798" s="190"/>
    </row>
    <row r="799" spans="1:4" ht="13.5" customHeight="1">
      <c r="A799" s="197" t="s">
        <v>668</v>
      </c>
      <c r="B799" s="188">
        <f t="shared" si="12"/>
        <v>2557</v>
      </c>
      <c r="C799" s="190"/>
      <c r="D799" s="190">
        <v>2557</v>
      </c>
    </row>
    <row r="800" spans="1:4" ht="13.5" customHeight="1">
      <c r="A800" s="192" t="s">
        <v>669</v>
      </c>
      <c r="B800" s="188">
        <f t="shared" si="12"/>
        <v>0</v>
      </c>
      <c r="C800" s="190"/>
      <c r="D800" s="190"/>
    </row>
    <row r="801" spans="1:4" ht="13.5" customHeight="1">
      <c r="A801" s="192" t="s">
        <v>670</v>
      </c>
      <c r="B801" s="188">
        <f t="shared" si="12"/>
        <v>0</v>
      </c>
      <c r="C801" s="190"/>
      <c r="D801" s="190"/>
    </row>
    <row r="802" spans="1:4" ht="13.5" customHeight="1">
      <c r="A802" s="192" t="s">
        <v>671</v>
      </c>
      <c r="B802" s="188">
        <f t="shared" si="12"/>
        <v>0</v>
      </c>
      <c r="C802" s="190"/>
      <c r="D802" s="190"/>
    </row>
    <row r="803" spans="1:4" ht="13.5" customHeight="1">
      <c r="A803" s="187" t="s">
        <v>59</v>
      </c>
      <c r="B803" s="188">
        <f t="shared" si="12"/>
        <v>45962</v>
      </c>
      <c r="C803" s="190">
        <f>C804+C830+C855+C883+C894+C901+C908+C911</f>
        <v>50878</v>
      </c>
      <c r="D803" s="190">
        <f>D804+D830+D855+D883+D894+D901+D908+D911</f>
        <v>96840</v>
      </c>
    </row>
    <row r="804" spans="1:4" ht="13.5" customHeight="1">
      <c r="A804" s="192" t="s">
        <v>672</v>
      </c>
      <c r="B804" s="188">
        <f t="shared" si="12"/>
        <v>11322</v>
      </c>
      <c r="C804" s="190">
        <f>SUM(C805:C829)</f>
        <v>35730</v>
      </c>
      <c r="D804" s="190">
        <f>SUM(D805:D829)</f>
        <v>47052</v>
      </c>
    </row>
    <row r="805" spans="1:4" ht="13.5" customHeight="1">
      <c r="A805" s="197" t="s">
        <v>89</v>
      </c>
      <c r="B805" s="188">
        <f t="shared" si="12"/>
        <v>2562</v>
      </c>
      <c r="C805" s="190"/>
      <c r="D805" s="190">
        <v>2562</v>
      </c>
    </row>
    <row r="806" spans="1:4" ht="13.5" customHeight="1">
      <c r="A806" s="197" t="s">
        <v>90</v>
      </c>
      <c r="B806" s="188">
        <f t="shared" si="12"/>
        <v>0</v>
      </c>
      <c r="C806" s="190"/>
      <c r="D806" s="190"/>
    </row>
    <row r="807" spans="1:4" ht="13.5" customHeight="1">
      <c r="A807" s="197" t="s">
        <v>91</v>
      </c>
      <c r="B807" s="188">
        <f t="shared" si="12"/>
        <v>0</v>
      </c>
      <c r="C807" s="190"/>
      <c r="D807" s="190"/>
    </row>
    <row r="808" spans="1:4" ht="13.5" customHeight="1">
      <c r="A808" s="197" t="s">
        <v>98</v>
      </c>
      <c r="B808" s="188">
        <f t="shared" si="12"/>
        <v>2624</v>
      </c>
      <c r="C808" s="190"/>
      <c r="D808" s="190">
        <v>2624</v>
      </c>
    </row>
    <row r="809" spans="1:4" ht="13.5" customHeight="1">
      <c r="A809" s="197" t="s">
        <v>673</v>
      </c>
      <c r="B809" s="188">
        <f t="shared" si="12"/>
        <v>0</v>
      </c>
      <c r="C809" s="190"/>
      <c r="D809" s="190"/>
    </row>
    <row r="810" spans="1:4" ht="13.5" customHeight="1">
      <c r="A810" s="197" t="s">
        <v>674</v>
      </c>
      <c r="B810" s="188">
        <f t="shared" si="12"/>
        <v>0</v>
      </c>
      <c r="C810" s="190"/>
      <c r="D810" s="190"/>
    </row>
    <row r="811" spans="1:4" ht="13.5" customHeight="1">
      <c r="A811" s="197" t="s">
        <v>675</v>
      </c>
      <c r="B811" s="188">
        <f t="shared" si="12"/>
        <v>108</v>
      </c>
      <c r="C811" s="190"/>
      <c r="D811" s="190">
        <v>108</v>
      </c>
    </row>
    <row r="812" spans="1:4" ht="13.5" customHeight="1">
      <c r="A812" s="197" t="s">
        <v>676</v>
      </c>
      <c r="B812" s="188">
        <f t="shared" si="12"/>
        <v>175</v>
      </c>
      <c r="C812" s="190"/>
      <c r="D812" s="190">
        <v>175</v>
      </c>
    </row>
    <row r="813" spans="1:4" ht="13.5" customHeight="1">
      <c r="A813" s="197" t="s">
        <v>677</v>
      </c>
      <c r="B813" s="188">
        <f t="shared" si="12"/>
        <v>0</v>
      </c>
      <c r="C813" s="190"/>
      <c r="D813" s="190"/>
    </row>
    <row r="814" spans="1:4" ht="13.5" customHeight="1">
      <c r="A814" s="197" t="s">
        <v>678</v>
      </c>
      <c r="B814" s="188">
        <f t="shared" si="12"/>
        <v>0</v>
      </c>
      <c r="C814" s="190"/>
      <c r="D814" s="190"/>
    </row>
    <row r="815" spans="1:4" ht="13.5" customHeight="1">
      <c r="A815" s="197" t="s">
        <v>679</v>
      </c>
      <c r="B815" s="188">
        <f t="shared" si="12"/>
        <v>0</v>
      </c>
      <c r="C815" s="190"/>
      <c r="D815" s="190"/>
    </row>
    <row r="816" spans="1:4" ht="13.5" customHeight="1">
      <c r="A816" s="197" t="s">
        <v>680</v>
      </c>
      <c r="B816" s="188">
        <f t="shared" si="12"/>
        <v>0</v>
      </c>
      <c r="C816" s="190"/>
      <c r="D816" s="190"/>
    </row>
    <row r="817" spans="1:4" ht="13.5" customHeight="1">
      <c r="A817" s="197" t="s">
        <v>681</v>
      </c>
      <c r="B817" s="188">
        <f t="shared" si="12"/>
        <v>0</v>
      </c>
      <c r="C817" s="190"/>
      <c r="D817" s="190"/>
    </row>
    <row r="818" spans="1:4" ht="13.5" customHeight="1">
      <c r="A818" s="197" t="s">
        <v>682</v>
      </c>
      <c r="B818" s="188">
        <f t="shared" si="12"/>
        <v>0</v>
      </c>
      <c r="C818" s="190"/>
      <c r="D818" s="190"/>
    </row>
    <row r="819" spans="1:4" ht="13.5" customHeight="1">
      <c r="A819" s="197" t="s">
        <v>683</v>
      </c>
      <c r="B819" s="188">
        <f t="shared" si="12"/>
        <v>0</v>
      </c>
      <c r="C819" s="190"/>
      <c r="D819" s="190"/>
    </row>
    <row r="820" spans="1:4" ht="13.5" customHeight="1">
      <c r="A820" s="197" t="s">
        <v>684</v>
      </c>
      <c r="B820" s="188">
        <f t="shared" si="12"/>
        <v>0</v>
      </c>
      <c r="C820" s="190">
        <v>27454</v>
      </c>
      <c r="D820" s="190">
        <v>27454</v>
      </c>
    </row>
    <row r="821" spans="1:4" ht="13.5" customHeight="1">
      <c r="A821" s="197" t="s">
        <v>685</v>
      </c>
      <c r="B821" s="188">
        <f t="shared" si="12"/>
        <v>0</v>
      </c>
      <c r="C821" s="190"/>
      <c r="D821" s="190"/>
    </row>
    <row r="822" spans="1:4" ht="13.5" customHeight="1">
      <c r="A822" s="197" t="s">
        <v>686</v>
      </c>
      <c r="B822" s="188">
        <f t="shared" si="12"/>
        <v>0</v>
      </c>
      <c r="C822" s="190"/>
      <c r="D822" s="190"/>
    </row>
    <row r="823" spans="1:4" ht="13.5" customHeight="1">
      <c r="A823" s="197" t="s">
        <v>687</v>
      </c>
      <c r="B823" s="188">
        <f t="shared" si="12"/>
        <v>0</v>
      </c>
      <c r="C823" s="190"/>
      <c r="D823" s="190"/>
    </row>
    <row r="824" spans="1:4" ht="13.5" customHeight="1">
      <c r="A824" s="197" t="s">
        <v>688</v>
      </c>
      <c r="B824" s="188">
        <f t="shared" si="12"/>
        <v>0</v>
      </c>
      <c r="C824" s="190">
        <v>293</v>
      </c>
      <c r="D824" s="190">
        <v>293</v>
      </c>
    </row>
    <row r="825" spans="1:4" ht="13.5" customHeight="1">
      <c r="A825" s="197" t="s">
        <v>689</v>
      </c>
      <c r="B825" s="188">
        <f t="shared" si="12"/>
        <v>0</v>
      </c>
      <c r="C825" s="190"/>
      <c r="D825" s="190"/>
    </row>
    <row r="826" spans="1:4" ht="13.5" customHeight="1">
      <c r="A826" s="197" t="s">
        <v>690</v>
      </c>
      <c r="B826" s="188">
        <f t="shared" si="12"/>
        <v>0</v>
      </c>
      <c r="C826" s="190"/>
      <c r="D826" s="190"/>
    </row>
    <row r="827" spans="1:4" ht="13.5" customHeight="1">
      <c r="A827" s="197" t="s">
        <v>691</v>
      </c>
      <c r="B827" s="188">
        <f t="shared" si="12"/>
        <v>0</v>
      </c>
      <c r="C827" s="190"/>
      <c r="D827" s="190"/>
    </row>
    <row r="828" spans="1:4" ht="13.5" customHeight="1">
      <c r="A828" s="197" t="s">
        <v>692</v>
      </c>
      <c r="B828" s="188">
        <f t="shared" si="12"/>
        <v>0</v>
      </c>
      <c r="C828" s="190">
        <v>6458</v>
      </c>
      <c r="D828" s="190">
        <v>6458</v>
      </c>
    </row>
    <row r="829" spans="1:4" ht="13.5" customHeight="1">
      <c r="A829" s="197" t="s">
        <v>693</v>
      </c>
      <c r="B829" s="188">
        <f t="shared" si="12"/>
        <v>5853</v>
      </c>
      <c r="C829" s="190">
        <v>1525</v>
      </c>
      <c r="D829" s="190">
        <v>7378</v>
      </c>
    </row>
    <row r="830" spans="1:4" ht="13.5" customHeight="1">
      <c r="A830" s="192" t="s">
        <v>694</v>
      </c>
      <c r="B830" s="188">
        <f t="shared" si="12"/>
        <v>1039</v>
      </c>
      <c r="C830" s="190">
        <f>SUM(C831:C854)</f>
        <v>3100</v>
      </c>
      <c r="D830" s="190">
        <f>SUM(D831:D854)</f>
        <v>4139</v>
      </c>
    </row>
    <row r="831" spans="1:4" ht="13.5" customHeight="1">
      <c r="A831" s="197" t="s">
        <v>89</v>
      </c>
      <c r="B831" s="188">
        <f t="shared" si="12"/>
        <v>38</v>
      </c>
      <c r="C831" s="190"/>
      <c r="D831" s="190">
        <v>38</v>
      </c>
    </row>
    <row r="832" spans="1:4" ht="13.5" customHeight="1">
      <c r="A832" s="197" t="s">
        <v>90</v>
      </c>
      <c r="B832" s="188">
        <f t="shared" si="12"/>
        <v>0</v>
      </c>
      <c r="C832" s="190"/>
      <c r="D832" s="190"/>
    </row>
    <row r="833" spans="1:4" ht="13.5" customHeight="1">
      <c r="A833" s="197" t="s">
        <v>91</v>
      </c>
      <c r="B833" s="188">
        <f t="shared" si="12"/>
        <v>0</v>
      </c>
      <c r="C833" s="190"/>
      <c r="D833" s="190"/>
    </row>
    <row r="834" spans="1:4" ht="13.5" customHeight="1">
      <c r="A834" s="197" t="s">
        <v>695</v>
      </c>
      <c r="B834" s="188">
        <f t="shared" si="12"/>
        <v>253</v>
      </c>
      <c r="C834" s="190"/>
      <c r="D834" s="190">
        <v>253</v>
      </c>
    </row>
    <row r="835" spans="1:4" ht="13.5" customHeight="1">
      <c r="A835" s="197" t="s">
        <v>696</v>
      </c>
      <c r="B835" s="188">
        <f t="shared" si="12"/>
        <v>0</v>
      </c>
      <c r="C835" s="190">
        <v>3100</v>
      </c>
      <c r="D835" s="190">
        <v>3100</v>
      </c>
    </row>
    <row r="836" spans="1:4" ht="13.5" customHeight="1">
      <c r="A836" s="197" t="s">
        <v>697</v>
      </c>
      <c r="B836" s="188">
        <f t="shared" si="12"/>
        <v>0</v>
      </c>
      <c r="C836" s="190"/>
      <c r="D836" s="190"/>
    </row>
    <row r="837" spans="1:4" ht="13.5" customHeight="1">
      <c r="A837" s="197" t="s">
        <v>698</v>
      </c>
      <c r="B837" s="188">
        <f t="shared" si="12"/>
        <v>0</v>
      </c>
      <c r="C837" s="190"/>
      <c r="D837" s="190"/>
    </row>
    <row r="838" spans="1:4" ht="13.5" customHeight="1">
      <c r="A838" s="197" t="s">
        <v>699</v>
      </c>
      <c r="B838" s="188">
        <f t="shared" si="13" ref="B838:B901">D838-C838</f>
        <v>0</v>
      </c>
      <c r="C838" s="190"/>
      <c r="D838" s="190"/>
    </row>
    <row r="839" spans="1:4" ht="13.5" customHeight="1">
      <c r="A839" s="197" t="s">
        <v>700</v>
      </c>
      <c r="B839" s="188">
        <f t="shared" si="13"/>
        <v>0</v>
      </c>
      <c r="C839" s="190"/>
      <c r="D839" s="190"/>
    </row>
    <row r="840" spans="1:4" ht="13.5" customHeight="1">
      <c r="A840" s="197" t="s">
        <v>701</v>
      </c>
      <c r="B840" s="188">
        <f t="shared" si="13"/>
        <v>5</v>
      </c>
      <c r="C840" s="190"/>
      <c r="D840" s="190">
        <v>5</v>
      </c>
    </row>
    <row r="841" spans="1:4" ht="13.5" customHeight="1">
      <c r="A841" s="197" t="s">
        <v>702</v>
      </c>
      <c r="B841" s="188">
        <f t="shared" si="13"/>
        <v>0</v>
      </c>
      <c r="C841" s="190"/>
      <c r="D841" s="190"/>
    </row>
    <row r="842" spans="1:4" ht="13.5" customHeight="1">
      <c r="A842" s="197" t="s">
        <v>703</v>
      </c>
      <c r="B842" s="188">
        <f t="shared" si="13"/>
        <v>0</v>
      </c>
      <c r="C842" s="190"/>
      <c r="D842" s="190"/>
    </row>
    <row r="843" spans="1:4" ht="13.5" customHeight="1">
      <c r="A843" s="197" t="s">
        <v>704</v>
      </c>
      <c r="B843" s="188">
        <f t="shared" si="13"/>
        <v>0</v>
      </c>
      <c r="C843" s="190"/>
      <c r="D843" s="190"/>
    </row>
    <row r="844" spans="1:4" ht="13.5" customHeight="1">
      <c r="A844" s="197" t="s">
        <v>705</v>
      </c>
      <c r="B844" s="188">
        <f t="shared" si="13"/>
        <v>0</v>
      </c>
      <c r="C844" s="190"/>
      <c r="D844" s="190"/>
    </row>
    <row r="845" spans="1:4" ht="13.5" customHeight="1">
      <c r="A845" s="197" t="s">
        <v>706</v>
      </c>
      <c r="B845" s="188">
        <f t="shared" si="13"/>
        <v>0</v>
      </c>
      <c r="C845" s="190"/>
      <c r="D845" s="190"/>
    </row>
    <row r="846" spans="1:4" ht="13.5" customHeight="1">
      <c r="A846" s="197" t="s">
        <v>707</v>
      </c>
      <c r="B846" s="188">
        <f t="shared" si="13"/>
        <v>0</v>
      </c>
      <c r="C846" s="190"/>
      <c r="D846" s="190"/>
    </row>
    <row r="847" spans="1:4" ht="13.5" customHeight="1">
      <c r="A847" s="197" t="s">
        <v>708</v>
      </c>
      <c r="B847" s="188">
        <f t="shared" si="13"/>
        <v>0</v>
      </c>
      <c r="C847" s="190"/>
      <c r="D847" s="190"/>
    </row>
    <row r="848" spans="1:4" ht="13.5" customHeight="1">
      <c r="A848" s="197" t="s">
        <v>709</v>
      </c>
      <c r="B848" s="188">
        <f t="shared" si="13"/>
        <v>0</v>
      </c>
      <c r="C848" s="190"/>
      <c r="D848" s="190"/>
    </row>
    <row r="849" spans="1:4" ht="13.5" customHeight="1">
      <c r="A849" s="197" t="s">
        <v>710</v>
      </c>
      <c r="B849" s="188">
        <f t="shared" si="13"/>
        <v>0</v>
      </c>
      <c r="C849" s="190"/>
      <c r="D849" s="190"/>
    </row>
    <row r="850" spans="1:4" ht="13.5" customHeight="1">
      <c r="A850" s="197" t="s">
        <v>711</v>
      </c>
      <c r="B850" s="188">
        <f t="shared" si="13"/>
        <v>25</v>
      </c>
      <c r="C850" s="190"/>
      <c r="D850" s="190">
        <v>25</v>
      </c>
    </row>
    <row r="851" spans="1:4" ht="13.5" customHeight="1">
      <c r="A851" s="197" t="s">
        <v>712</v>
      </c>
      <c r="B851" s="188">
        <f t="shared" si="13"/>
        <v>0</v>
      </c>
      <c r="C851" s="190"/>
      <c r="D851" s="190"/>
    </row>
    <row r="852" spans="1:4" ht="13.5" customHeight="1">
      <c r="A852" s="197" t="s">
        <v>713</v>
      </c>
      <c r="B852" s="188">
        <f t="shared" si="13"/>
        <v>0</v>
      </c>
      <c r="C852" s="190"/>
      <c r="D852" s="190"/>
    </row>
    <row r="853" spans="1:4" ht="13.5" customHeight="1">
      <c r="A853" s="197" t="s">
        <v>679</v>
      </c>
      <c r="B853" s="188">
        <f t="shared" si="13"/>
        <v>0</v>
      </c>
      <c r="C853" s="190"/>
      <c r="D853" s="190"/>
    </row>
    <row r="854" spans="1:4" ht="13.5" customHeight="1">
      <c r="A854" s="197" t="s">
        <v>714</v>
      </c>
      <c r="B854" s="188">
        <f t="shared" si="13"/>
        <v>718</v>
      </c>
      <c r="C854" s="190"/>
      <c r="D854" s="190">
        <v>718</v>
      </c>
    </row>
    <row r="855" spans="1:4" ht="13.5" customHeight="1">
      <c r="A855" s="192" t="s">
        <v>715</v>
      </c>
      <c r="B855" s="188">
        <f t="shared" si="13"/>
        <v>11143</v>
      </c>
      <c r="C855" s="190"/>
      <c r="D855" s="190">
        <f>SUM(D856:D882)</f>
        <v>11143</v>
      </c>
    </row>
    <row r="856" spans="1:4" ht="13.5" customHeight="1">
      <c r="A856" s="197" t="s">
        <v>89</v>
      </c>
      <c r="B856" s="188">
        <f t="shared" si="13"/>
        <v>9915</v>
      </c>
      <c r="C856" s="190"/>
      <c r="D856" s="190">
        <v>9915</v>
      </c>
    </row>
    <row r="857" spans="1:4" ht="13.5" customHeight="1">
      <c r="A857" s="197" t="s">
        <v>90</v>
      </c>
      <c r="B857" s="188">
        <f t="shared" si="13"/>
        <v>0</v>
      </c>
      <c r="C857" s="190"/>
      <c r="D857" s="190"/>
    </row>
    <row r="858" spans="1:4" ht="13.5" customHeight="1">
      <c r="A858" s="197" t="s">
        <v>91</v>
      </c>
      <c r="B858" s="188">
        <f t="shared" si="13"/>
        <v>0</v>
      </c>
      <c r="C858" s="190"/>
      <c r="D858" s="190"/>
    </row>
    <row r="859" spans="1:4" ht="13.5" customHeight="1">
      <c r="A859" s="197" t="s">
        <v>716</v>
      </c>
      <c r="B859" s="188">
        <f t="shared" si="13"/>
        <v>0</v>
      </c>
      <c r="C859" s="190"/>
      <c r="D859" s="190"/>
    </row>
    <row r="860" spans="1:4" ht="13.5" customHeight="1">
      <c r="A860" s="197" t="s">
        <v>717</v>
      </c>
      <c r="B860" s="188">
        <f t="shared" si="13"/>
        <v>0</v>
      </c>
      <c r="C860" s="190"/>
      <c r="D860" s="190"/>
    </row>
    <row r="861" spans="1:4" ht="13.5" customHeight="1">
      <c r="A861" s="197" t="s">
        <v>718</v>
      </c>
      <c r="B861" s="188">
        <f t="shared" si="13"/>
        <v>0</v>
      </c>
      <c r="C861" s="190"/>
      <c r="D861" s="190"/>
    </row>
    <row r="862" spans="1:4" ht="13.5" customHeight="1">
      <c r="A862" s="197" t="s">
        <v>719</v>
      </c>
      <c r="B862" s="188">
        <f t="shared" si="13"/>
        <v>0</v>
      </c>
      <c r="C862" s="190"/>
      <c r="D862" s="190"/>
    </row>
    <row r="863" spans="1:4" ht="13.5" customHeight="1">
      <c r="A863" s="197" t="s">
        <v>720</v>
      </c>
      <c r="B863" s="188">
        <f t="shared" si="13"/>
        <v>0</v>
      </c>
      <c r="C863" s="190"/>
      <c r="D863" s="190"/>
    </row>
    <row r="864" spans="1:4" ht="13.5" customHeight="1">
      <c r="A864" s="197" t="s">
        <v>721</v>
      </c>
      <c r="B864" s="188">
        <f t="shared" si="13"/>
        <v>0</v>
      </c>
      <c r="C864" s="190"/>
      <c r="D864" s="190"/>
    </row>
    <row r="865" spans="1:4" ht="13.5" customHeight="1">
      <c r="A865" s="197" t="s">
        <v>722</v>
      </c>
      <c r="B865" s="188">
        <f t="shared" si="13"/>
        <v>0</v>
      </c>
      <c r="C865" s="190"/>
      <c r="D865" s="190"/>
    </row>
    <row r="866" spans="1:4" ht="13.5" customHeight="1">
      <c r="A866" s="197" t="s">
        <v>723</v>
      </c>
      <c r="B866" s="188">
        <f t="shared" si="13"/>
        <v>0</v>
      </c>
      <c r="C866" s="190"/>
      <c r="D866" s="190"/>
    </row>
    <row r="867" spans="1:4" ht="13.5" customHeight="1">
      <c r="A867" s="197" t="s">
        <v>724</v>
      </c>
      <c r="B867" s="188">
        <f t="shared" si="13"/>
        <v>0</v>
      </c>
      <c r="C867" s="190"/>
      <c r="D867" s="190"/>
    </row>
    <row r="868" spans="1:4" ht="13.5" customHeight="1">
      <c r="A868" s="197" t="s">
        <v>725</v>
      </c>
      <c r="B868" s="188">
        <f t="shared" si="13"/>
        <v>0</v>
      </c>
      <c r="C868" s="190"/>
      <c r="D868" s="190"/>
    </row>
    <row r="869" spans="1:4" ht="13.5" customHeight="1">
      <c r="A869" s="197" t="s">
        <v>726</v>
      </c>
      <c r="B869" s="188">
        <f t="shared" si="13"/>
        <v>80</v>
      </c>
      <c r="C869" s="190"/>
      <c r="D869" s="190">
        <v>80</v>
      </c>
    </row>
    <row r="870" spans="1:4" ht="13.5" customHeight="1">
      <c r="A870" s="197" t="s">
        <v>727</v>
      </c>
      <c r="B870" s="188">
        <f t="shared" si="13"/>
        <v>0</v>
      </c>
      <c r="C870" s="190"/>
      <c r="D870" s="190"/>
    </row>
    <row r="871" spans="1:4" ht="13.5" customHeight="1">
      <c r="A871" s="197" t="s">
        <v>728</v>
      </c>
      <c r="B871" s="188">
        <f t="shared" si="13"/>
        <v>0</v>
      </c>
      <c r="C871" s="190"/>
      <c r="D871" s="190"/>
    </row>
    <row r="872" spans="1:4" ht="13.5" customHeight="1">
      <c r="A872" s="197" t="s">
        <v>729</v>
      </c>
      <c r="B872" s="188">
        <f t="shared" si="13"/>
        <v>0</v>
      </c>
      <c r="C872" s="190"/>
      <c r="D872" s="190"/>
    </row>
    <row r="873" spans="1:4" ht="13.5" customHeight="1">
      <c r="A873" s="197" t="s">
        <v>730</v>
      </c>
      <c r="B873" s="188">
        <f t="shared" si="13"/>
        <v>0</v>
      </c>
      <c r="C873" s="190"/>
      <c r="D873" s="190"/>
    </row>
    <row r="874" spans="1:4" ht="13.5" customHeight="1">
      <c r="A874" s="197" t="s">
        <v>731</v>
      </c>
      <c r="B874" s="188">
        <f t="shared" si="13"/>
        <v>0</v>
      </c>
      <c r="C874" s="190"/>
      <c r="D874" s="190"/>
    </row>
    <row r="875" spans="1:4" ht="13.5" customHeight="1">
      <c r="A875" s="197" t="s">
        <v>732</v>
      </c>
      <c r="B875" s="188">
        <f t="shared" si="13"/>
        <v>0</v>
      </c>
      <c r="C875" s="190"/>
      <c r="D875" s="190"/>
    </row>
    <row r="876" spans="1:4" ht="13.5" customHeight="1">
      <c r="A876" s="197" t="s">
        <v>733</v>
      </c>
      <c r="B876" s="188">
        <f t="shared" si="13"/>
        <v>0</v>
      </c>
      <c r="C876" s="190"/>
      <c r="D876" s="190"/>
    </row>
    <row r="877" spans="1:4" ht="13.5" customHeight="1">
      <c r="A877" s="197" t="s">
        <v>707</v>
      </c>
      <c r="B877" s="188">
        <f t="shared" si="13"/>
        <v>0</v>
      </c>
      <c r="C877" s="190"/>
      <c r="D877" s="190"/>
    </row>
    <row r="878" spans="1:4" ht="13.5" customHeight="1">
      <c r="A878" s="197" t="s">
        <v>734</v>
      </c>
      <c r="B878" s="188">
        <f t="shared" si="13"/>
        <v>0</v>
      </c>
      <c r="C878" s="190"/>
      <c r="D878" s="190"/>
    </row>
    <row r="879" spans="1:4" ht="13.5" customHeight="1">
      <c r="A879" s="197" t="s">
        <v>735</v>
      </c>
      <c r="B879" s="188">
        <f t="shared" si="13"/>
        <v>230</v>
      </c>
      <c r="C879" s="190"/>
      <c r="D879" s="190">
        <v>230</v>
      </c>
    </row>
    <row r="880" spans="1:4" ht="13.5" customHeight="1">
      <c r="A880" s="197" t="s">
        <v>736</v>
      </c>
      <c r="B880" s="188">
        <f t="shared" si="13"/>
        <v>0</v>
      </c>
      <c r="C880" s="190"/>
      <c r="D880" s="190"/>
    </row>
    <row r="881" spans="1:4" ht="13.5" customHeight="1">
      <c r="A881" s="197" t="s">
        <v>737</v>
      </c>
      <c r="B881" s="188">
        <f t="shared" si="13"/>
        <v>0</v>
      </c>
      <c r="C881" s="190"/>
      <c r="D881" s="190"/>
    </row>
    <row r="882" spans="1:4" ht="13.5" customHeight="1">
      <c r="A882" s="197" t="s">
        <v>738</v>
      </c>
      <c r="B882" s="188">
        <f t="shared" si="13"/>
        <v>918</v>
      </c>
      <c r="C882" s="190"/>
      <c r="D882" s="190">
        <v>918</v>
      </c>
    </row>
    <row r="883" spans="1:4" ht="13.5" customHeight="1">
      <c r="A883" s="192" t="s">
        <v>739</v>
      </c>
      <c r="B883" s="188">
        <f t="shared" si="13"/>
        <v>12138</v>
      </c>
      <c r="C883" s="190">
        <f>SUM(C884:C893)</f>
        <v>12048</v>
      </c>
      <c r="D883" s="190">
        <f>SUM(D884:D893)</f>
        <v>24186</v>
      </c>
    </row>
    <row r="884" spans="1:4" ht="13.5" customHeight="1">
      <c r="A884" s="197" t="s">
        <v>89</v>
      </c>
      <c r="B884" s="188">
        <f t="shared" si="13"/>
        <v>86</v>
      </c>
      <c r="C884" s="190"/>
      <c r="D884" s="190">
        <v>86</v>
      </c>
    </row>
    <row r="885" spans="1:4" ht="13.5" customHeight="1">
      <c r="A885" s="197" t="s">
        <v>90</v>
      </c>
      <c r="B885" s="188">
        <f t="shared" si="13"/>
        <v>0</v>
      </c>
      <c r="C885" s="190"/>
      <c r="D885" s="190"/>
    </row>
    <row r="886" spans="1:4" ht="13.5" customHeight="1">
      <c r="A886" s="197" t="s">
        <v>91</v>
      </c>
      <c r="B886" s="188">
        <f t="shared" si="13"/>
        <v>0</v>
      </c>
      <c r="C886" s="190"/>
      <c r="D886" s="190"/>
    </row>
    <row r="887" spans="1:4" ht="13.5" customHeight="1">
      <c r="A887" s="197" t="s">
        <v>740</v>
      </c>
      <c r="B887" s="188">
        <f t="shared" si="13"/>
        <v>0</v>
      </c>
      <c r="C887" s="190">
        <v>2552</v>
      </c>
      <c r="D887" s="190">
        <v>2552</v>
      </c>
    </row>
    <row r="888" spans="1:4" ht="13.5" customHeight="1">
      <c r="A888" s="197" t="s">
        <v>741</v>
      </c>
      <c r="B888" s="188">
        <f t="shared" si="13"/>
        <v>0</v>
      </c>
      <c r="C888" s="190"/>
      <c r="D888" s="190"/>
    </row>
    <row r="889" spans="1:4" ht="13.5" customHeight="1">
      <c r="A889" s="197" t="s">
        <v>742</v>
      </c>
      <c r="B889" s="188">
        <f t="shared" si="13"/>
        <v>0</v>
      </c>
      <c r="C889" s="190"/>
      <c r="D889" s="190"/>
    </row>
    <row r="890" spans="1:4" ht="13.5" customHeight="1">
      <c r="A890" s="197" t="s">
        <v>743</v>
      </c>
      <c r="B890" s="188">
        <f t="shared" si="13"/>
        <v>0</v>
      </c>
      <c r="C890" s="190"/>
      <c r="D890" s="190"/>
    </row>
    <row r="891" spans="1:4" ht="13.5" customHeight="1">
      <c r="A891" s="197" t="s">
        <v>744</v>
      </c>
      <c r="B891" s="188">
        <f t="shared" si="13"/>
        <v>0</v>
      </c>
      <c r="C891" s="190"/>
      <c r="D891" s="190"/>
    </row>
    <row r="892" spans="1:4" ht="13.5" customHeight="1">
      <c r="A892" s="197" t="s">
        <v>745</v>
      </c>
      <c r="B892" s="188">
        <f t="shared" si="13"/>
        <v>0</v>
      </c>
      <c r="C892" s="190"/>
      <c r="D892" s="190"/>
    </row>
    <row r="893" spans="1:4" ht="13.5" customHeight="1">
      <c r="A893" s="197" t="s">
        <v>746</v>
      </c>
      <c r="B893" s="188">
        <f t="shared" si="13"/>
        <v>12052</v>
      </c>
      <c r="C893" s="190">
        <v>9496</v>
      </c>
      <c r="D893" s="190">
        <v>21548</v>
      </c>
    </row>
    <row r="894" spans="1:4" ht="13.5" customHeight="1">
      <c r="A894" s="192" t="s">
        <v>747</v>
      </c>
      <c r="B894" s="188">
        <f t="shared" si="13"/>
        <v>7849</v>
      </c>
      <c r="C894" s="190"/>
      <c r="D894" s="190">
        <f>SUM(D895:D900)</f>
        <v>7849</v>
      </c>
    </row>
    <row r="895" spans="1:4" ht="13.5" customHeight="1">
      <c r="A895" s="197" t="s">
        <v>748</v>
      </c>
      <c r="B895" s="188">
        <f t="shared" si="13"/>
        <v>0</v>
      </c>
      <c r="C895" s="190"/>
      <c r="D895" s="190"/>
    </row>
    <row r="896" spans="1:4" ht="13.5" customHeight="1">
      <c r="A896" s="197" t="s">
        <v>749</v>
      </c>
      <c r="B896" s="188">
        <f t="shared" si="13"/>
        <v>0</v>
      </c>
      <c r="C896" s="190"/>
      <c r="D896" s="190"/>
    </row>
    <row r="897" spans="1:4" ht="13.5" customHeight="1">
      <c r="A897" s="197" t="s">
        <v>750</v>
      </c>
      <c r="B897" s="188">
        <f t="shared" si="13"/>
        <v>6576</v>
      </c>
      <c r="C897" s="190"/>
      <c r="D897" s="190">
        <v>6576</v>
      </c>
    </row>
    <row r="898" spans="1:4" ht="13.5" customHeight="1">
      <c r="A898" s="197" t="s">
        <v>751</v>
      </c>
      <c r="B898" s="188">
        <f t="shared" si="13"/>
        <v>500</v>
      </c>
      <c r="C898" s="190"/>
      <c r="D898" s="190">
        <v>500</v>
      </c>
    </row>
    <row r="899" spans="1:4" ht="13.5" customHeight="1">
      <c r="A899" s="197" t="s">
        <v>752</v>
      </c>
      <c r="B899" s="188">
        <f t="shared" si="13"/>
        <v>0</v>
      </c>
      <c r="C899" s="190"/>
      <c r="D899" s="190"/>
    </row>
    <row r="900" spans="1:4" ht="13.5" customHeight="1">
      <c r="A900" s="197" t="s">
        <v>753</v>
      </c>
      <c r="B900" s="188">
        <f t="shared" si="13"/>
        <v>773</v>
      </c>
      <c r="C900" s="190"/>
      <c r="D900" s="190">
        <v>773</v>
      </c>
    </row>
    <row r="901" spans="1:4" ht="13.5" customHeight="1">
      <c r="A901" s="192" t="s">
        <v>754</v>
      </c>
      <c r="B901" s="188">
        <f t="shared" si="13"/>
        <v>0</v>
      </c>
      <c r="C901" s="190"/>
      <c r="D901" s="190">
        <f>SUM(D902:D907)</f>
        <v>0</v>
      </c>
    </row>
    <row r="902" spans="1:4" ht="13.5" customHeight="1">
      <c r="A902" s="197" t="s">
        <v>755</v>
      </c>
      <c r="B902" s="188">
        <f t="shared" si="14" ref="B902:B965">D902-C902</f>
        <v>0</v>
      </c>
      <c r="C902" s="190"/>
      <c r="D902" s="190"/>
    </row>
    <row r="903" spans="1:4" ht="13.5" customHeight="1">
      <c r="A903" s="197" t="s">
        <v>756</v>
      </c>
      <c r="B903" s="188">
        <f t="shared" si="14"/>
        <v>0</v>
      </c>
      <c r="C903" s="190"/>
      <c r="D903" s="190"/>
    </row>
    <row r="904" spans="1:4" ht="13.5" customHeight="1">
      <c r="A904" s="197" t="s">
        <v>757</v>
      </c>
      <c r="B904" s="188">
        <f t="shared" si="14"/>
        <v>0</v>
      </c>
      <c r="C904" s="190"/>
      <c r="D904" s="190"/>
    </row>
    <row r="905" spans="1:4" ht="13.5" customHeight="1">
      <c r="A905" s="197" t="s">
        <v>758</v>
      </c>
      <c r="B905" s="188">
        <f t="shared" si="14"/>
        <v>0</v>
      </c>
      <c r="C905" s="190"/>
      <c r="D905" s="190"/>
    </row>
    <row r="906" spans="1:4" ht="13.5" customHeight="1">
      <c r="A906" s="197" t="s">
        <v>759</v>
      </c>
      <c r="B906" s="188">
        <f t="shared" si="14"/>
        <v>0</v>
      </c>
      <c r="C906" s="190"/>
      <c r="D906" s="190"/>
    </row>
    <row r="907" spans="1:4" ht="13.5" customHeight="1">
      <c r="A907" s="197" t="s">
        <v>760</v>
      </c>
      <c r="B907" s="188">
        <f t="shared" si="14"/>
        <v>0</v>
      </c>
      <c r="C907" s="190"/>
      <c r="D907" s="190"/>
    </row>
    <row r="908" spans="1:4" ht="13.5" customHeight="1">
      <c r="A908" s="192" t="s">
        <v>761</v>
      </c>
      <c r="B908" s="188">
        <f t="shared" si="14"/>
        <v>0</v>
      </c>
      <c r="C908" s="190"/>
      <c r="D908" s="190">
        <f>SUM(D909:D910)</f>
        <v>0</v>
      </c>
    </row>
    <row r="909" spans="1:4" ht="13.5" customHeight="1">
      <c r="A909" s="197" t="s">
        <v>762</v>
      </c>
      <c r="B909" s="188">
        <f t="shared" si="14"/>
        <v>0</v>
      </c>
      <c r="C909" s="190"/>
      <c r="D909" s="190"/>
    </row>
    <row r="910" spans="1:4" ht="13.5" customHeight="1">
      <c r="A910" s="197" t="s">
        <v>763</v>
      </c>
      <c r="B910" s="188">
        <f t="shared" si="14"/>
        <v>0</v>
      </c>
      <c r="C910" s="190"/>
      <c r="D910" s="190"/>
    </row>
    <row r="911" spans="1:4" ht="13.5" customHeight="1">
      <c r="A911" s="192" t="s">
        <v>764</v>
      </c>
      <c r="B911" s="188">
        <f t="shared" si="14"/>
        <v>2471</v>
      </c>
      <c r="C911" s="190"/>
      <c r="D911" s="190">
        <f>SUM(D912:D913)</f>
        <v>2471</v>
      </c>
    </row>
    <row r="912" spans="1:4" ht="13.5" customHeight="1">
      <c r="A912" s="197" t="s">
        <v>765</v>
      </c>
      <c r="B912" s="188">
        <f t="shared" si="14"/>
        <v>0</v>
      </c>
      <c r="C912" s="190"/>
      <c r="D912" s="190"/>
    </row>
    <row r="913" spans="1:4" ht="13.5" customHeight="1">
      <c r="A913" s="197" t="s">
        <v>766</v>
      </c>
      <c r="B913" s="188">
        <f t="shared" si="14"/>
        <v>2471</v>
      </c>
      <c r="C913" s="190"/>
      <c r="D913" s="190">
        <v>2471</v>
      </c>
    </row>
    <row r="914" spans="1:4" ht="13.5" customHeight="1">
      <c r="A914" s="187" t="s">
        <v>60</v>
      </c>
      <c r="B914" s="188">
        <f t="shared" si="14"/>
        <v>2400</v>
      </c>
      <c r="C914" s="190">
        <f>C915+C938+C948+C958+C963+C970+C975</f>
        <v>11811</v>
      </c>
      <c r="D914" s="190">
        <f>D915+D938+D948+D958+D963+D970+D975</f>
        <v>14211</v>
      </c>
    </row>
    <row r="915" spans="1:4" ht="13.5" customHeight="1">
      <c r="A915" s="192" t="s">
        <v>767</v>
      </c>
      <c r="B915" s="188">
        <f t="shared" si="14"/>
        <v>2400</v>
      </c>
      <c r="C915" s="190">
        <f>SUM(C916:C937)</f>
        <v>4120</v>
      </c>
      <c r="D915" s="190">
        <f>SUM(D916:D937)</f>
        <v>6520</v>
      </c>
    </row>
    <row r="916" spans="1:4" ht="13.5" customHeight="1">
      <c r="A916" s="197" t="s">
        <v>89</v>
      </c>
      <c r="B916" s="188">
        <f t="shared" si="14"/>
        <v>80</v>
      </c>
      <c r="C916" s="190"/>
      <c r="D916" s="190">
        <v>80</v>
      </c>
    </row>
    <row r="917" spans="1:4" ht="13.5" customHeight="1">
      <c r="A917" s="197" t="s">
        <v>90</v>
      </c>
      <c r="B917" s="188">
        <f t="shared" si="14"/>
        <v>0</v>
      </c>
      <c r="C917" s="190"/>
      <c r="D917" s="190"/>
    </row>
    <row r="918" spans="1:4" ht="13.5" customHeight="1">
      <c r="A918" s="197" t="s">
        <v>91</v>
      </c>
      <c r="B918" s="188">
        <f t="shared" si="14"/>
        <v>0</v>
      </c>
      <c r="C918" s="190"/>
      <c r="D918" s="190"/>
    </row>
    <row r="919" spans="1:4" ht="13.5" customHeight="1">
      <c r="A919" s="197" t="s">
        <v>768</v>
      </c>
      <c r="B919" s="188">
        <f t="shared" si="14"/>
        <v>1690</v>
      </c>
      <c r="C919" s="190">
        <v>2171</v>
      </c>
      <c r="D919" s="190">
        <v>3861</v>
      </c>
    </row>
    <row r="920" spans="1:4" ht="13.5" customHeight="1">
      <c r="A920" s="197" t="s">
        <v>769</v>
      </c>
      <c r="B920" s="188">
        <f t="shared" si="14"/>
        <v>630</v>
      </c>
      <c r="C920" s="190"/>
      <c r="D920" s="190">
        <v>630</v>
      </c>
    </row>
    <row r="921" spans="1:4" ht="13.5" customHeight="1">
      <c r="A921" s="197" t="s">
        <v>770</v>
      </c>
      <c r="B921" s="188">
        <f t="shared" si="14"/>
        <v>0</v>
      </c>
      <c r="C921" s="190"/>
      <c r="D921" s="190"/>
    </row>
    <row r="922" spans="1:4" ht="13.5" customHeight="1">
      <c r="A922" s="197" t="s">
        <v>771</v>
      </c>
      <c r="B922" s="188">
        <f t="shared" si="14"/>
        <v>0</v>
      </c>
      <c r="C922" s="190"/>
      <c r="D922" s="190"/>
    </row>
    <row r="923" spans="1:4" ht="13.5" customHeight="1">
      <c r="A923" s="197" t="s">
        <v>772</v>
      </c>
      <c r="B923" s="188">
        <f t="shared" si="14"/>
        <v>0</v>
      </c>
      <c r="C923" s="190"/>
      <c r="D923" s="190"/>
    </row>
    <row r="924" spans="1:4" ht="13.5" customHeight="1">
      <c r="A924" s="197" t="s">
        <v>773</v>
      </c>
      <c r="B924" s="188">
        <f t="shared" si="14"/>
        <v>0</v>
      </c>
      <c r="C924" s="190"/>
      <c r="D924" s="190"/>
    </row>
    <row r="925" spans="1:4" ht="13.5" customHeight="1">
      <c r="A925" s="197" t="s">
        <v>774</v>
      </c>
      <c r="B925" s="188">
        <f t="shared" si="14"/>
        <v>0</v>
      </c>
      <c r="C925" s="190"/>
      <c r="D925" s="190"/>
    </row>
    <row r="926" spans="1:4" ht="13.5" customHeight="1">
      <c r="A926" s="197" t="s">
        <v>775</v>
      </c>
      <c r="B926" s="188">
        <f t="shared" si="14"/>
        <v>0</v>
      </c>
      <c r="C926" s="190"/>
      <c r="D926" s="190"/>
    </row>
    <row r="927" spans="1:4" ht="13.5" customHeight="1">
      <c r="A927" s="197" t="s">
        <v>776</v>
      </c>
      <c r="B927" s="188">
        <f t="shared" si="14"/>
        <v>0</v>
      </c>
      <c r="C927" s="190"/>
      <c r="D927" s="190"/>
    </row>
    <row r="928" spans="1:4" ht="13.5" customHeight="1">
      <c r="A928" s="197" t="s">
        <v>777</v>
      </c>
      <c r="B928" s="188">
        <f t="shared" si="14"/>
        <v>0</v>
      </c>
      <c r="C928" s="190"/>
      <c r="D928" s="190"/>
    </row>
    <row r="929" spans="1:4" ht="13.5" customHeight="1">
      <c r="A929" s="197" t="s">
        <v>778</v>
      </c>
      <c r="B929" s="188">
        <f t="shared" si="14"/>
        <v>0</v>
      </c>
      <c r="C929" s="190"/>
      <c r="D929" s="190"/>
    </row>
    <row r="930" spans="1:4" ht="13.5" customHeight="1">
      <c r="A930" s="197" t="s">
        <v>779</v>
      </c>
      <c r="B930" s="188">
        <f t="shared" si="14"/>
        <v>0</v>
      </c>
      <c r="C930" s="190"/>
      <c r="D930" s="190"/>
    </row>
    <row r="931" spans="1:4" ht="13.5" customHeight="1">
      <c r="A931" s="197" t="s">
        <v>780</v>
      </c>
      <c r="B931" s="188">
        <f t="shared" si="14"/>
        <v>0</v>
      </c>
      <c r="C931" s="190"/>
      <c r="D931" s="190"/>
    </row>
    <row r="932" spans="1:4" ht="13.5" customHeight="1">
      <c r="A932" s="197" t="s">
        <v>781</v>
      </c>
      <c r="B932" s="188">
        <f t="shared" si="14"/>
        <v>0</v>
      </c>
      <c r="C932" s="190"/>
      <c r="D932" s="190"/>
    </row>
    <row r="933" spans="1:4" ht="13.5" customHeight="1">
      <c r="A933" s="197" t="s">
        <v>782</v>
      </c>
      <c r="B933" s="188">
        <f t="shared" si="14"/>
        <v>0</v>
      </c>
      <c r="C933" s="190"/>
      <c r="D933" s="190"/>
    </row>
    <row r="934" spans="1:4" ht="13.5" customHeight="1">
      <c r="A934" s="197" t="s">
        <v>783</v>
      </c>
      <c r="B934" s="188">
        <f t="shared" si="14"/>
        <v>0</v>
      </c>
      <c r="C934" s="190"/>
      <c r="D934" s="190"/>
    </row>
    <row r="935" spans="1:4" ht="13.5" customHeight="1">
      <c r="A935" s="197" t="s">
        <v>784</v>
      </c>
      <c r="B935" s="188">
        <f t="shared" si="14"/>
        <v>0</v>
      </c>
      <c r="C935" s="190"/>
      <c r="D935" s="190"/>
    </row>
    <row r="936" spans="1:4" ht="13.5" customHeight="1">
      <c r="A936" s="197" t="s">
        <v>785</v>
      </c>
      <c r="B936" s="188">
        <f t="shared" si="14"/>
        <v>0</v>
      </c>
      <c r="C936" s="190"/>
      <c r="D936" s="190"/>
    </row>
    <row r="937" spans="1:4" ht="13.5" customHeight="1">
      <c r="A937" s="197" t="s">
        <v>786</v>
      </c>
      <c r="B937" s="188">
        <f t="shared" si="14"/>
        <v>0</v>
      </c>
      <c r="C937" s="190">
        <v>1949</v>
      </c>
      <c r="D937" s="190">
        <v>1949</v>
      </c>
    </row>
    <row r="938" spans="1:4" ht="13.5" customHeight="1">
      <c r="A938" s="192" t="s">
        <v>787</v>
      </c>
      <c r="B938" s="188">
        <f t="shared" si="14"/>
        <v>0</v>
      </c>
      <c r="C938" s="190"/>
      <c r="D938" s="190">
        <f>SUM(D939:D947)</f>
        <v>0</v>
      </c>
    </row>
    <row r="939" spans="1:4" ht="13.5" customHeight="1">
      <c r="A939" s="197" t="s">
        <v>89</v>
      </c>
      <c r="B939" s="188">
        <f t="shared" si="14"/>
        <v>0</v>
      </c>
      <c r="C939" s="190"/>
      <c r="D939" s="190"/>
    </row>
    <row r="940" spans="1:4" ht="13.5" customHeight="1">
      <c r="A940" s="197" t="s">
        <v>90</v>
      </c>
      <c r="B940" s="188">
        <f t="shared" si="14"/>
        <v>0</v>
      </c>
      <c r="C940" s="190"/>
      <c r="D940" s="190"/>
    </row>
    <row r="941" spans="1:4" ht="13.5" customHeight="1">
      <c r="A941" s="197" t="s">
        <v>91</v>
      </c>
      <c r="B941" s="188">
        <f t="shared" si="14"/>
        <v>0</v>
      </c>
      <c r="C941" s="190"/>
      <c r="D941" s="190"/>
    </row>
    <row r="942" spans="1:4" ht="13.5" customHeight="1">
      <c r="A942" s="197" t="s">
        <v>788</v>
      </c>
      <c r="B942" s="188">
        <f t="shared" si="14"/>
        <v>0</v>
      </c>
      <c r="C942" s="190"/>
      <c r="D942" s="190"/>
    </row>
    <row r="943" spans="1:4" ht="13.5" customHeight="1">
      <c r="A943" s="197" t="s">
        <v>789</v>
      </c>
      <c r="B943" s="188">
        <f t="shared" si="14"/>
        <v>0</v>
      </c>
      <c r="C943" s="190"/>
      <c r="D943" s="190"/>
    </row>
    <row r="944" spans="1:4" ht="13.5" customHeight="1">
      <c r="A944" s="197" t="s">
        <v>790</v>
      </c>
      <c r="B944" s="188">
        <f t="shared" si="14"/>
        <v>0</v>
      </c>
      <c r="C944" s="190"/>
      <c r="D944" s="190"/>
    </row>
    <row r="945" spans="1:4" ht="13.5" customHeight="1">
      <c r="A945" s="197" t="s">
        <v>791</v>
      </c>
      <c r="B945" s="188">
        <f t="shared" si="14"/>
        <v>0</v>
      </c>
      <c r="C945" s="190"/>
      <c r="D945" s="190"/>
    </row>
    <row r="946" spans="1:4" ht="13.5" customHeight="1">
      <c r="A946" s="197" t="s">
        <v>792</v>
      </c>
      <c r="B946" s="188">
        <f t="shared" si="14"/>
        <v>0</v>
      </c>
      <c r="C946" s="190"/>
      <c r="D946" s="190"/>
    </row>
    <row r="947" spans="1:4" ht="13.5" customHeight="1">
      <c r="A947" s="197" t="s">
        <v>793</v>
      </c>
      <c r="B947" s="188">
        <f t="shared" si="14"/>
        <v>0</v>
      </c>
      <c r="C947" s="190"/>
      <c r="D947" s="190"/>
    </row>
    <row r="948" spans="1:4" ht="13.5" customHeight="1">
      <c r="A948" s="192" t="s">
        <v>794</v>
      </c>
      <c r="B948" s="188">
        <f t="shared" si="14"/>
        <v>0</v>
      </c>
      <c r="C948" s="190"/>
      <c r="D948" s="190">
        <f>SUM(D949:D957)</f>
        <v>0</v>
      </c>
    </row>
    <row r="949" spans="1:4" ht="13.5" customHeight="1">
      <c r="A949" s="197" t="s">
        <v>89</v>
      </c>
      <c r="B949" s="188">
        <f t="shared" si="14"/>
        <v>0</v>
      </c>
      <c r="C949" s="190"/>
      <c r="D949" s="190"/>
    </row>
    <row r="950" spans="1:4" ht="13.5" customHeight="1">
      <c r="A950" s="197" t="s">
        <v>90</v>
      </c>
      <c r="B950" s="188">
        <f t="shared" si="14"/>
        <v>0</v>
      </c>
      <c r="C950" s="190"/>
      <c r="D950" s="190"/>
    </row>
    <row r="951" spans="1:4" ht="13.5" customHeight="1">
      <c r="A951" s="197" t="s">
        <v>91</v>
      </c>
      <c r="B951" s="188">
        <f t="shared" si="14"/>
        <v>0</v>
      </c>
      <c r="C951" s="190"/>
      <c r="D951" s="190"/>
    </row>
    <row r="952" spans="1:4" ht="13.5" customHeight="1">
      <c r="A952" s="197" t="s">
        <v>795</v>
      </c>
      <c r="B952" s="188">
        <f t="shared" si="14"/>
        <v>0</v>
      </c>
      <c r="C952" s="190"/>
      <c r="D952" s="190"/>
    </row>
    <row r="953" spans="1:4" ht="13.5" customHeight="1">
      <c r="A953" s="197" t="s">
        <v>796</v>
      </c>
      <c r="B953" s="188">
        <f t="shared" si="14"/>
        <v>0</v>
      </c>
      <c r="C953" s="190"/>
      <c r="D953" s="190"/>
    </row>
    <row r="954" spans="1:4" ht="13.5" customHeight="1">
      <c r="A954" s="197" t="s">
        <v>797</v>
      </c>
      <c r="B954" s="188">
        <f t="shared" si="14"/>
        <v>0</v>
      </c>
      <c r="C954" s="190"/>
      <c r="D954" s="190"/>
    </row>
    <row r="955" spans="1:4" ht="13.5" customHeight="1">
      <c r="A955" s="197" t="s">
        <v>798</v>
      </c>
      <c r="B955" s="188">
        <f t="shared" si="14"/>
        <v>0</v>
      </c>
      <c r="C955" s="190"/>
      <c r="D955" s="190"/>
    </row>
    <row r="956" spans="1:4" ht="13.5" customHeight="1">
      <c r="A956" s="197" t="s">
        <v>799</v>
      </c>
      <c r="B956" s="188">
        <f t="shared" si="14"/>
        <v>0</v>
      </c>
      <c r="C956" s="190"/>
      <c r="D956" s="190"/>
    </row>
    <row r="957" spans="1:4" ht="13.5" customHeight="1">
      <c r="A957" s="197" t="s">
        <v>800</v>
      </c>
      <c r="B957" s="188">
        <f t="shared" si="14"/>
        <v>0</v>
      </c>
      <c r="C957" s="190"/>
      <c r="D957" s="190"/>
    </row>
    <row r="958" spans="1:4" ht="13.5" customHeight="1">
      <c r="A958" s="192" t="s">
        <v>801</v>
      </c>
      <c r="B958" s="188">
        <f t="shared" si="14"/>
        <v>0</v>
      </c>
      <c r="C958" s="190"/>
      <c r="D958" s="190">
        <f>SUM(D959:D962)</f>
        <v>0</v>
      </c>
    </row>
    <row r="959" spans="1:4" ht="13.5" customHeight="1">
      <c r="A959" s="197" t="s">
        <v>802</v>
      </c>
      <c r="B959" s="188">
        <f t="shared" si="14"/>
        <v>0</v>
      </c>
      <c r="C959" s="190"/>
      <c r="D959" s="190"/>
    </row>
    <row r="960" spans="1:4" ht="13.5" customHeight="1">
      <c r="A960" s="197" t="s">
        <v>803</v>
      </c>
      <c r="B960" s="188">
        <f t="shared" si="14"/>
        <v>0</v>
      </c>
      <c r="C960" s="190"/>
      <c r="D960" s="190"/>
    </row>
    <row r="961" spans="1:4" ht="13.5" customHeight="1">
      <c r="A961" s="197" t="s">
        <v>804</v>
      </c>
      <c r="B961" s="188">
        <f t="shared" si="14"/>
        <v>0</v>
      </c>
      <c r="C961" s="190"/>
      <c r="D961" s="190"/>
    </row>
    <row r="962" spans="1:4" ht="13.5" customHeight="1">
      <c r="A962" s="197" t="s">
        <v>805</v>
      </c>
      <c r="B962" s="188">
        <f t="shared" si="14"/>
        <v>0</v>
      </c>
      <c r="C962" s="190"/>
      <c r="D962" s="190"/>
    </row>
    <row r="963" spans="1:4" ht="13.5" customHeight="1">
      <c r="A963" s="192" t="s">
        <v>806</v>
      </c>
      <c r="B963" s="188">
        <f t="shared" si="14"/>
        <v>0</v>
      </c>
      <c r="C963" s="190"/>
      <c r="D963" s="190">
        <f>SUM(D964:D969)</f>
        <v>0</v>
      </c>
    </row>
    <row r="964" spans="1:4" ht="13.5" customHeight="1">
      <c r="A964" s="197" t="s">
        <v>89</v>
      </c>
      <c r="B964" s="188">
        <f t="shared" si="14"/>
        <v>0</v>
      </c>
      <c r="C964" s="190"/>
      <c r="D964" s="190"/>
    </row>
    <row r="965" spans="1:4" ht="13.5" customHeight="1">
      <c r="A965" s="197" t="s">
        <v>90</v>
      </c>
      <c r="B965" s="188">
        <f t="shared" si="14"/>
        <v>0</v>
      </c>
      <c r="C965" s="190"/>
      <c r="D965" s="190"/>
    </row>
    <row r="966" spans="1:4" ht="13.5" customHeight="1">
      <c r="A966" s="197" t="s">
        <v>91</v>
      </c>
      <c r="B966" s="188">
        <f t="shared" si="15" ref="B966:B1029">D966-C966</f>
        <v>0</v>
      </c>
      <c r="C966" s="190"/>
      <c r="D966" s="190"/>
    </row>
    <row r="967" spans="1:4" ht="13.5" customHeight="1">
      <c r="A967" s="197" t="s">
        <v>792</v>
      </c>
      <c r="B967" s="188">
        <f t="shared" si="15"/>
        <v>0</v>
      </c>
      <c r="C967" s="190"/>
      <c r="D967" s="190"/>
    </row>
    <row r="968" spans="1:4" ht="13.5" customHeight="1">
      <c r="A968" s="197" t="s">
        <v>807</v>
      </c>
      <c r="B968" s="188">
        <f t="shared" si="15"/>
        <v>0</v>
      </c>
      <c r="C968" s="190"/>
      <c r="D968" s="190"/>
    </row>
    <row r="969" spans="1:4" ht="13.5" customHeight="1">
      <c r="A969" s="197" t="s">
        <v>808</v>
      </c>
      <c r="B969" s="188">
        <f t="shared" si="15"/>
        <v>0</v>
      </c>
      <c r="C969" s="190"/>
      <c r="D969" s="190"/>
    </row>
    <row r="970" spans="1:4" ht="13.5" customHeight="1">
      <c r="A970" s="192" t="s">
        <v>809</v>
      </c>
      <c r="B970" s="188">
        <f t="shared" si="15"/>
        <v>0</v>
      </c>
      <c r="C970" s="190"/>
      <c r="D970" s="190">
        <f>SUM(D971:D974)</f>
        <v>0</v>
      </c>
    </row>
    <row r="971" spans="1:4" ht="13.5" customHeight="1">
      <c r="A971" s="197" t="s">
        <v>810</v>
      </c>
      <c r="B971" s="188">
        <f t="shared" si="15"/>
        <v>0</v>
      </c>
      <c r="C971" s="190"/>
      <c r="D971" s="190"/>
    </row>
    <row r="972" spans="1:4" ht="13.5" customHeight="1">
      <c r="A972" s="197" t="s">
        <v>811</v>
      </c>
      <c r="B972" s="188">
        <f t="shared" si="15"/>
        <v>0</v>
      </c>
      <c r="C972" s="190"/>
      <c r="D972" s="190"/>
    </row>
    <row r="973" spans="1:4" ht="13.5" customHeight="1">
      <c r="A973" s="197" t="s">
        <v>812</v>
      </c>
      <c r="B973" s="188">
        <f t="shared" si="15"/>
        <v>0</v>
      </c>
      <c r="C973" s="190"/>
      <c r="D973" s="190"/>
    </row>
    <row r="974" spans="1:4" ht="13.5" customHeight="1">
      <c r="A974" s="197" t="s">
        <v>813</v>
      </c>
      <c r="B974" s="188">
        <f t="shared" si="15"/>
        <v>0</v>
      </c>
      <c r="C974" s="190"/>
      <c r="D974" s="190"/>
    </row>
    <row r="975" spans="1:4" ht="13.5" customHeight="1">
      <c r="A975" s="192" t="s">
        <v>814</v>
      </c>
      <c r="B975" s="188">
        <f t="shared" si="15"/>
        <v>0</v>
      </c>
      <c r="C975" s="190">
        <f>SUM(C976:C977)</f>
        <v>7691</v>
      </c>
      <c r="D975" s="190">
        <f>SUM(D976:D977)</f>
        <v>7691</v>
      </c>
    </row>
    <row r="976" spans="1:4" ht="13.5" customHeight="1">
      <c r="A976" s="197" t="s">
        <v>815</v>
      </c>
      <c r="B976" s="188">
        <f t="shared" si="15"/>
        <v>0</v>
      </c>
      <c r="C976" s="190"/>
      <c r="D976" s="190"/>
    </row>
    <row r="977" spans="1:4" ht="13.5" customHeight="1">
      <c r="A977" s="197" t="s">
        <v>816</v>
      </c>
      <c r="B977" s="188">
        <f t="shared" si="15"/>
        <v>0</v>
      </c>
      <c r="C977" s="190">
        <v>7691</v>
      </c>
      <c r="D977" s="190">
        <v>7691</v>
      </c>
    </row>
    <row r="978" spans="1:4" ht="13.5" customHeight="1">
      <c r="A978" s="187" t="s">
        <v>61</v>
      </c>
      <c r="B978" s="188">
        <f t="shared" si="15"/>
        <v>6000</v>
      </c>
      <c r="C978" s="190">
        <f>C979+C989+C1005+C1010+C1024+C1031+C1038</f>
        <v>600</v>
      </c>
      <c r="D978" s="190">
        <f>D979+D989+D1005+D1010+D1024+D1031+D1038</f>
        <v>6600</v>
      </c>
    </row>
    <row r="979" spans="1:4" ht="13.5" customHeight="1">
      <c r="A979" s="192" t="s">
        <v>817</v>
      </c>
      <c r="B979" s="188">
        <f t="shared" si="15"/>
        <v>0</v>
      </c>
      <c r="C979" s="190"/>
      <c r="D979" s="190">
        <f>SUM(D980:D988)</f>
        <v>0</v>
      </c>
    </row>
    <row r="980" spans="1:4" ht="13.5" customHeight="1">
      <c r="A980" s="197" t="s">
        <v>89</v>
      </c>
      <c r="B980" s="188">
        <f t="shared" si="15"/>
        <v>0</v>
      </c>
      <c r="C980" s="190"/>
      <c r="D980" s="190"/>
    </row>
    <row r="981" spans="1:4" ht="13.5" customHeight="1">
      <c r="A981" s="197" t="s">
        <v>90</v>
      </c>
      <c r="B981" s="188">
        <f t="shared" si="15"/>
        <v>0</v>
      </c>
      <c r="C981" s="190"/>
      <c r="D981" s="190"/>
    </row>
    <row r="982" spans="1:4" ht="13.5" customHeight="1">
      <c r="A982" s="197" t="s">
        <v>91</v>
      </c>
      <c r="B982" s="188">
        <f t="shared" si="15"/>
        <v>0</v>
      </c>
      <c r="C982" s="190"/>
      <c r="D982" s="190"/>
    </row>
    <row r="983" spans="1:4" ht="13.5" customHeight="1">
      <c r="A983" s="197" t="s">
        <v>818</v>
      </c>
      <c r="B983" s="188">
        <f t="shared" si="15"/>
        <v>0</v>
      </c>
      <c r="C983" s="190"/>
      <c r="D983" s="190"/>
    </row>
    <row r="984" spans="1:4" ht="13.5" customHeight="1">
      <c r="A984" s="197" t="s">
        <v>819</v>
      </c>
      <c r="B984" s="188">
        <f t="shared" si="15"/>
        <v>0</v>
      </c>
      <c r="C984" s="190"/>
      <c r="D984" s="190"/>
    </row>
    <row r="985" spans="1:4" ht="13.5" customHeight="1">
      <c r="A985" s="197" t="s">
        <v>820</v>
      </c>
      <c r="B985" s="188">
        <f t="shared" si="15"/>
        <v>0</v>
      </c>
      <c r="C985" s="190"/>
      <c r="D985" s="190"/>
    </row>
    <row r="986" spans="1:4" ht="13.5" customHeight="1">
      <c r="A986" s="197" t="s">
        <v>821</v>
      </c>
      <c r="B986" s="188">
        <f t="shared" si="15"/>
        <v>0</v>
      </c>
      <c r="C986" s="190"/>
      <c r="D986" s="190"/>
    </row>
    <row r="987" spans="1:4" ht="13.5" customHeight="1">
      <c r="A987" s="197" t="s">
        <v>822</v>
      </c>
      <c r="B987" s="188">
        <f t="shared" si="15"/>
        <v>0</v>
      </c>
      <c r="C987" s="190"/>
      <c r="D987" s="190"/>
    </row>
    <row r="988" spans="1:4" ht="13.5" customHeight="1">
      <c r="A988" s="197" t="s">
        <v>823</v>
      </c>
      <c r="B988" s="188">
        <f t="shared" si="15"/>
        <v>0</v>
      </c>
      <c r="C988" s="190"/>
      <c r="D988" s="190"/>
    </row>
    <row r="989" spans="1:4" ht="13.5" customHeight="1">
      <c r="A989" s="192" t="s">
        <v>824</v>
      </c>
      <c r="B989" s="188">
        <f t="shared" si="15"/>
        <v>0</v>
      </c>
      <c r="C989" s="190"/>
      <c r="D989" s="190">
        <f>SUM(D990:D1004)</f>
        <v>0</v>
      </c>
    </row>
    <row r="990" spans="1:4" ht="13.5" customHeight="1">
      <c r="A990" s="197" t="s">
        <v>89</v>
      </c>
      <c r="B990" s="188">
        <f t="shared" si="15"/>
        <v>0</v>
      </c>
      <c r="C990" s="190"/>
      <c r="D990" s="190"/>
    </row>
    <row r="991" spans="1:4" ht="13.5" customHeight="1">
      <c r="A991" s="197" t="s">
        <v>90</v>
      </c>
      <c r="B991" s="188">
        <f t="shared" si="15"/>
        <v>0</v>
      </c>
      <c r="C991" s="190"/>
      <c r="D991" s="190"/>
    </row>
    <row r="992" spans="1:4" ht="13.5" customHeight="1">
      <c r="A992" s="197" t="s">
        <v>91</v>
      </c>
      <c r="B992" s="188">
        <f t="shared" si="15"/>
        <v>0</v>
      </c>
      <c r="C992" s="190"/>
      <c r="D992" s="190"/>
    </row>
    <row r="993" spans="1:4" ht="13.5" customHeight="1">
      <c r="A993" s="197" t="s">
        <v>825</v>
      </c>
      <c r="B993" s="188">
        <f t="shared" si="15"/>
        <v>0</v>
      </c>
      <c r="C993" s="190"/>
      <c r="D993" s="190"/>
    </row>
    <row r="994" spans="1:4" ht="13.5" customHeight="1">
      <c r="A994" s="197" t="s">
        <v>826</v>
      </c>
      <c r="B994" s="188">
        <f t="shared" si="15"/>
        <v>0</v>
      </c>
      <c r="C994" s="190"/>
      <c r="D994" s="190"/>
    </row>
    <row r="995" spans="1:4" ht="13.5" customHeight="1">
      <c r="A995" s="197" t="s">
        <v>827</v>
      </c>
      <c r="B995" s="188">
        <f t="shared" si="15"/>
        <v>0</v>
      </c>
      <c r="C995" s="190"/>
      <c r="D995" s="190"/>
    </row>
    <row r="996" spans="1:4" ht="13.5" customHeight="1">
      <c r="A996" s="197" t="s">
        <v>828</v>
      </c>
      <c r="B996" s="188">
        <f t="shared" si="15"/>
        <v>0</v>
      </c>
      <c r="C996" s="190"/>
      <c r="D996" s="190"/>
    </row>
    <row r="997" spans="1:4" ht="13.5" customHeight="1">
      <c r="A997" s="197" t="s">
        <v>829</v>
      </c>
      <c r="B997" s="188">
        <f t="shared" si="15"/>
        <v>0</v>
      </c>
      <c r="C997" s="190"/>
      <c r="D997" s="190"/>
    </row>
    <row r="998" spans="1:4" ht="13.5" customHeight="1">
      <c r="A998" s="197" t="s">
        <v>830</v>
      </c>
      <c r="B998" s="188">
        <f t="shared" si="15"/>
        <v>0</v>
      </c>
      <c r="C998" s="190"/>
      <c r="D998" s="190"/>
    </row>
    <row r="999" spans="1:4" ht="13.5" customHeight="1">
      <c r="A999" s="197" t="s">
        <v>831</v>
      </c>
      <c r="B999" s="188">
        <f t="shared" si="15"/>
        <v>0</v>
      </c>
      <c r="C999" s="190"/>
      <c r="D999" s="190"/>
    </row>
    <row r="1000" spans="1:4" ht="13.5" customHeight="1">
      <c r="A1000" s="197" t="s">
        <v>832</v>
      </c>
      <c r="B1000" s="188">
        <f t="shared" si="15"/>
        <v>0</v>
      </c>
      <c r="C1000" s="190"/>
      <c r="D1000" s="190"/>
    </row>
    <row r="1001" spans="1:4" ht="13.5" customHeight="1">
      <c r="A1001" s="197" t="s">
        <v>833</v>
      </c>
      <c r="B1001" s="188">
        <f t="shared" si="15"/>
        <v>0</v>
      </c>
      <c r="C1001" s="190"/>
      <c r="D1001" s="190"/>
    </row>
    <row r="1002" spans="1:4" ht="13.5" customHeight="1">
      <c r="A1002" s="197" t="s">
        <v>834</v>
      </c>
      <c r="B1002" s="188">
        <f t="shared" si="15"/>
        <v>0</v>
      </c>
      <c r="C1002" s="190"/>
      <c r="D1002" s="190"/>
    </row>
    <row r="1003" spans="1:4" ht="13.5" customHeight="1">
      <c r="A1003" s="197" t="s">
        <v>835</v>
      </c>
      <c r="B1003" s="188">
        <f t="shared" si="15"/>
        <v>0</v>
      </c>
      <c r="C1003" s="190"/>
      <c r="D1003" s="190"/>
    </row>
    <row r="1004" spans="1:4" ht="13.5" customHeight="1">
      <c r="A1004" s="197" t="s">
        <v>836</v>
      </c>
      <c r="B1004" s="188">
        <f t="shared" si="15"/>
        <v>0</v>
      </c>
      <c r="C1004" s="190"/>
      <c r="D1004" s="190"/>
    </row>
    <row r="1005" spans="1:4" ht="13.5" customHeight="1">
      <c r="A1005" s="192" t="s">
        <v>837</v>
      </c>
      <c r="B1005" s="188">
        <f t="shared" si="15"/>
        <v>0</v>
      </c>
      <c r="C1005" s="190"/>
      <c r="D1005" s="190">
        <f>SUM(D1006:D1009)</f>
        <v>0</v>
      </c>
    </row>
    <row r="1006" spans="1:4" ht="13.5" customHeight="1">
      <c r="A1006" s="197" t="s">
        <v>89</v>
      </c>
      <c r="B1006" s="188">
        <f t="shared" si="15"/>
        <v>0</v>
      </c>
      <c r="C1006" s="190"/>
      <c r="D1006" s="190"/>
    </row>
    <row r="1007" spans="1:4" ht="13.5" customHeight="1">
      <c r="A1007" s="197" t="s">
        <v>90</v>
      </c>
      <c r="B1007" s="188">
        <f t="shared" si="15"/>
        <v>0</v>
      </c>
      <c r="C1007" s="190"/>
      <c r="D1007" s="190"/>
    </row>
    <row r="1008" spans="1:4" ht="13.5" customHeight="1">
      <c r="A1008" s="197" t="s">
        <v>91</v>
      </c>
      <c r="B1008" s="188">
        <f t="shared" si="15"/>
        <v>0</v>
      </c>
      <c r="C1008" s="190"/>
      <c r="D1008" s="190"/>
    </row>
    <row r="1009" spans="1:4" ht="13.5" customHeight="1">
      <c r="A1009" s="197" t="s">
        <v>838</v>
      </c>
      <c r="B1009" s="188">
        <f t="shared" si="15"/>
        <v>0</v>
      </c>
      <c r="C1009" s="190"/>
      <c r="D1009" s="190"/>
    </row>
    <row r="1010" spans="1:4" ht="13.5" customHeight="1">
      <c r="A1010" s="192" t="s">
        <v>839</v>
      </c>
      <c r="B1010" s="188">
        <f t="shared" si="15"/>
        <v>0</v>
      </c>
      <c r="C1010" s="190"/>
      <c r="D1010" s="190">
        <f>SUM(D1011:D1023)</f>
        <v>0</v>
      </c>
    </row>
    <row r="1011" spans="1:4" ht="13.5" customHeight="1">
      <c r="A1011" s="197" t="s">
        <v>89</v>
      </c>
      <c r="B1011" s="188">
        <f t="shared" si="15"/>
        <v>0</v>
      </c>
      <c r="C1011" s="190"/>
      <c r="D1011" s="190"/>
    </row>
    <row r="1012" spans="1:4" ht="13.5" customHeight="1">
      <c r="A1012" s="197" t="s">
        <v>90</v>
      </c>
      <c r="B1012" s="188">
        <f t="shared" si="15"/>
        <v>0</v>
      </c>
      <c r="C1012" s="190"/>
      <c r="D1012" s="190"/>
    </row>
    <row r="1013" spans="1:4" ht="13.5" customHeight="1">
      <c r="A1013" s="197" t="s">
        <v>91</v>
      </c>
      <c r="B1013" s="188">
        <f t="shared" si="15"/>
        <v>0</v>
      </c>
      <c r="C1013" s="190"/>
      <c r="D1013" s="190"/>
    </row>
    <row r="1014" spans="1:4" ht="13.5" customHeight="1">
      <c r="A1014" s="197" t="s">
        <v>840</v>
      </c>
      <c r="B1014" s="188">
        <f t="shared" si="15"/>
        <v>0</v>
      </c>
      <c r="C1014" s="190"/>
      <c r="D1014" s="190"/>
    </row>
    <row r="1015" spans="1:4" ht="13.5" customHeight="1">
      <c r="A1015" s="197" t="s">
        <v>841</v>
      </c>
      <c r="B1015" s="188">
        <f t="shared" si="15"/>
        <v>0</v>
      </c>
      <c r="C1015" s="190"/>
      <c r="D1015" s="190"/>
    </row>
    <row r="1016" spans="1:4" ht="13.5" customHeight="1">
      <c r="A1016" s="197" t="s">
        <v>842</v>
      </c>
      <c r="B1016" s="188">
        <f t="shared" si="15"/>
        <v>0</v>
      </c>
      <c r="C1016" s="190"/>
      <c r="D1016" s="190"/>
    </row>
    <row r="1017" spans="1:4" ht="13.5" customHeight="1">
      <c r="A1017" s="197" t="s">
        <v>843</v>
      </c>
      <c r="B1017" s="188">
        <f t="shared" si="15"/>
        <v>0</v>
      </c>
      <c r="C1017" s="190"/>
      <c r="D1017" s="190"/>
    </row>
    <row r="1018" spans="1:4" ht="13.5" customHeight="1">
      <c r="A1018" s="197" t="s">
        <v>844</v>
      </c>
      <c r="B1018" s="188">
        <f t="shared" si="15"/>
        <v>0</v>
      </c>
      <c r="C1018" s="190"/>
      <c r="D1018" s="190"/>
    </row>
    <row r="1019" spans="1:4" ht="13.5" customHeight="1">
      <c r="A1019" s="197" t="s">
        <v>845</v>
      </c>
      <c r="B1019" s="188">
        <f t="shared" si="15"/>
        <v>0</v>
      </c>
      <c r="C1019" s="190"/>
      <c r="D1019" s="190"/>
    </row>
    <row r="1020" spans="1:4" ht="13.5" customHeight="1">
      <c r="A1020" s="197" t="s">
        <v>846</v>
      </c>
      <c r="B1020" s="188">
        <f t="shared" si="15"/>
        <v>0</v>
      </c>
      <c r="C1020" s="190"/>
      <c r="D1020" s="190"/>
    </row>
    <row r="1021" spans="1:4" ht="13.5" customHeight="1">
      <c r="A1021" s="197" t="s">
        <v>792</v>
      </c>
      <c r="B1021" s="188">
        <f t="shared" si="15"/>
        <v>0</v>
      </c>
      <c r="C1021" s="190"/>
      <c r="D1021" s="190"/>
    </row>
    <row r="1022" spans="1:4" ht="13.5" customHeight="1">
      <c r="A1022" s="197" t="s">
        <v>847</v>
      </c>
      <c r="B1022" s="188">
        <f t="shared" si="15"/>
        <v>0</v>
      </c>
      <c r="C1022" s="190"/>
      <c r="D1022" s="190"/>
    </row>
    <row r="1023" spans="1:4" ht="13.5" customHeight="1">
      <c r="A1023" s="197" t="s">
        <v>848</v>
      </c>
      <c r="B1023" s="188">
        <f t="shared" si="15"/>
        <v>0</v>
      </c>
      <c r="C1023" s="190"/>
      <c r="D1023" s="190"/>
    </row>
    <row r="1024" spans="1:4" ht="13.5" customHeight="1">
      <c r="A1024" s="192" t="s">
        <v>849</v>
      </c>
      <c r="B1024" s="188">
        <f t="shared" si="15"/>
        <v>0</v>
      </c>
      <c r="C1024" s="190"/>
      <c r="D1024" s="190">
        <f>SUM(D1025:D1030)</f>
        <v>0</v>
      </c>
    </row>
    <row r="1025" spans="1:4" ht="13.5" customHeight="1">
      <c r="A1025" s="197" t="s">
        <v>89</v>
      </c>
      <c r="B1025" s="188">
        <f t="shared" si="15"/>
        <v>0</v>
      </c>
      <c r="C1025" s="190"/>
      <c r="D1025" s="190"/>
    </row>
    <row r="1026" spans="1:4" ht="13.5" customHeight="1">
      <c r="A1026" s="197" t="s">
        <v>90</v>
      </c>
      <c r="B1026" s="188">
        <f t="shared" si="15"/>
        <v>0</v>
      </c>
      <c r="C1026" s="190"/>
      <c r="D1026" s="190"/>
    </row>
    <row r="1027" spans="1:4" ht="13.5" customHeight="1">
      <c r="A1027" s="197" t="s">
        <v>91</v>
      </c>
      <c r="B1027" s="188">
        <f t="shared" si="15"/>
        <v>0</v>
      </c>
      <c r="C1027" s="190"/>
      <c r="D1027" s="190"/>
    </row>
    <row r="1028" spans="1:4" ht="13.5" customHeight="1">
      <c r="A1028" s="197" t="s">
        <v>850</v>
      </c>
      <c r="B1028" s="188">
        <f t="shared" si="15"/>
        <v>0</v>
      </c>
      <c r="C1028" s="190"/>
      <c r="D1028" s="190"/>
    </row>
    <row r="1029" spans="1:4" ht="13.5" customHeight="1">
      <c r="A1029" s="197" t="s">
        <v>851</v>
      </c>
      <c r="B1029" s="188">
        <f t="shared" si="15"/>
        <v>0</v>
      </c>
      <c r="C1029" s="190"/>
      <c r="D1029" s="190"/>
    </row>
    <row r="1030" spans="1:4" ht="13.5" customHeight="1">
      <c r="A1030" s="197" t="s">
        <v>852</v>
      </c>
      <c r="B1030" s="188">
        <f t="shared" si="16" ref="B1030:B1093">D1030-C1030</f>
        <v>0</v>
      </c>
      <c r="C1030" s="190"/>
      <c r="D1030" s="190"/>
    </row>
    <row r="1031" spans="1:4" ht="13.5" customHeight="1">
      <c r="A1031" s="192" t="s">
        <v>853</v>
      </c>
      <c r="B1031" s="188">
        <f t="shared" si="16"/>
        <v>6000</v>
      </c>
      <c r="C1031" s="190">
        <f>SUM(C1032:C1037)</f>
        <v>600</v>
      </c>
      <c r="D1031" s="190">
        <f>SUM(D1032:D1037)</f>
        <v>6600</v>
      </c>
    </row>
    <row r="1032" spans="1:4" ht="13.5" customHeight="1">
      <c r="A1032" s="197" t="s">
        <v>89</v>
      </c>
      <c r="B1032" s="188">
        <f t="shared" si="16"/>
        <v>0</v>
      </c>
      <c r="C1032" s="190"/>
      <c r="D1032" s="190"/>
    </row>
    <row r="1033" spans="1:4" ht="13.5" customHeight="1">
      <c r="A1033" s="197" t="s">
        <v>90</v>
      </c>
      <c r="B1033" s="188">
        <f t="shared" si="16"/>
        <v>0</v>
      </c>
      <c r="C1033" s="190"/>
      <c r="D1033" s="190"/>
    </row>
    <row r="1034" spans="1:4" ht="13.5" customHeight="1">
      <c r="A1034" s="197" t="s">
        <v>91</v>
      </c>
      <c r="B1034" s="188">
        <f t="shared" si="16"/>
        <v>0</v>
      </c>
      <c r="C1034" s="190"/>
      <c r="D1034" s="190"/>
    </row>
    <row r="1035" spans="1:4" ht="13.5" customHeight="1">
      <c r="A1035" s="197" t="s">
        <v>854</v>
      </c>
      <c r="B1035" s="188">
        <f t="shared" si="16"/>
        <v>0</v>
      </c>
      <c r="C1035" s="190"/>
      <c r="D1035" s="190"/>
    </row>
    <row r="1036" spans="1:4" ht="13.5" customHeight="1">
      <c r="A1036" s="197" t="s">
        <v>855</v>
      </c>
      <c r="B1036" s="188">
        <f t="shared" si="16"/>
        <v>100</v>
      </c>
      <c r="C1036" s="190"/>
      <c r="D1036" s="190">
        <v>100</v>
      </c>
    </row>
    <row r="1037" spans="1:4" ht="13.5" customHeight="1">
      <c r="A1037" s="197" t="s">
        <v>856</v>
      </c>
      <c r="B1037" s="188">
        <f t="shared" si="16"/>
        <v>5900</v>
      </c>
      <c r="C1037" s="190">
        <v>600</v>
      </c>
      <c r="D1037" s="190">
        <v>6500</v>
      </c>
    </row>
    <row r="1038" spans="1:4" ht="13.5" customHeight="1">
      <c r="A1038" s="192" t="s">
        <v>857</v>
      </c>
      <c r="B1038" s="188">
        <f t="shared" si="16"/>
        <v>0</v>
      </c>
      <c r="C1038" s="190"/>
      <c r="D1038" s="190">
        <f>SUM(D1039:D1043)</f>
        <v>0</v>
      </c>
    </row>
    <row r="1039" spans="1:4" ht="13.5" customHeight="1">
      <c r="A1039" s="197" t="s">
        <v>858</v>
      </c>
      <c r="B1039" s="188">
        <f t="shared" si="16"/>
        <v>0</v>
      </c>
      <c r="C1039" s="190"/>
      <c r="D1039" s="190"/>
    </row>
    <row r="1040" spans="1:4" ht="13.5" customHeight="1">
      <c r="A1040" s="197" t="s">
        <v>859</v>
      </c>
      <c r="B1040" s="188">
        <f t="shared" si="16"/>
        <v>0</v>
      </c>
      <c r="C1040" s="190"/>
      <c r="D1040" s="190"/>
    </row>
    <row r="1041" spans="1:4" ht="13.5" customHeight="1">
      <c r="A1041" s="197" t="s">
        <v>860</v>
      </c>
      <c r="B1041" s="188">
        <f t="shared" si="16"/>
        <v>0</v>
      </c>
      <c r="C1041" s="190"/>
      <c r="D1041" s="190"/>
    </row>
    <row r="1042" spans="1:4" ht="13.5" customHeight="1">
      <c r="A1042" s="197" t="s">
        <v>861</v>
      </c>
      <c r="B1042" s="188">
        <f t="shared" si="16"/>
        <v>0</v>
      </c>
      <c r="C1042" s="190"/>
      <c r="D1042" s="190"/>
    </row>
    <row r="1043" spans="1:4" ht="13.5" customHeight="1">
      <c r="A1043" s="197" t="s">
        <v>862</v>
      </c>
      <c r="B1043" s="188">
        <f t="shared" si="16"/>
        <v>0</v>
      </c>
      <c r="C1043" s="190"/>
      <c r="D1043" s="190"/>
    </row>
    <row r="1044" spans="1:4" ht="13.5" customHeight="1">
      <c r="A1044" s="187" t="s">
        <v>62</v>
      </c>
      <c r="B1044" s="188">
        <f t="shared" si="16"/>
        <v>265</v>
      </c>
      <c r="C1044" s="190">
        <f>C1045+C1055+C1061+C1063</f>
        <v>20</v>
      </c>
      <c r="D1044" s="190">
        <f>D1045+D1055+D1061+D1063</f>
        <v>285</v>
      </c>
    </row>
    <row r="1045" spans="1:4" ht="13.5" customHeight="1">
      <c r="A1045" s="192" t="s">
        <v>863</v>
      </c>
      <c r="B1045" s="188">
        <f t="shared" si="16"/>
        <v>265</v>
      </c>
      <c r="C1045" s="190">
        <f>SUM(C1046:C1054)</f>
        <v>20</v>
      </c>
      <c r="D1045" s="190">
        <f>SUM(D1046:D1054)</f>
        <v>285</v>
      </c>
    </row>
    <row r="1046" spans="1:4" ht="13.5" customHeight="1">
      <c r="A1046" s="197" t="s">
        <v>89</v>
      </c>
      <c r="B1046" s="188">
        <f t="shared" si="16"/>
        <v>215</v>
      </c>
      <c r="C1046" s="190"/>
      <c r="D1046" s="190">
        <v>215</v>
      </c>
    </row>
    <row r="1047" spans="1:4" ht="13.5" customHeight="1">
      <c r="A1047" s="197" t="s">
        <v>90</v>
      </c>
      <c r="B1047" s="188">
        <f t="shared" si="16"/>
        <v>0</v>
      </c>
      <c r="C1047" s="190"/>
      <c r="D1047" s="190"/>
    </row>
    <row r="1048" spans="1:4" ht="13.5" customHeight="1">
      <c r="A1048" s="197" t="s">
        <v>91</v>
      </c>
      <c r="B1048" s="188">
        <f t="shared" si="16"/>
        <v>0</v>
      </c>
      <c r="C1048" s="190"/>
      <c r="D1048" s="190"/>
    </row>
    <row r="1049" spans="1:4" ht="13.5" customHeight="1">
      <c r="A1049" s="197" t="s">
        <v>864</v>
      </c>
      <c r="B1049" s="188">
        <f t="shared" si="16"/>
        <v>0</v>
      </c>
      <c r="C1049" s="190"/>
      <c r="D1049" s="190"/>
    </row>
    <row r="1050" spans="1:4" ht="13.5" customHeight="1">
      <c r="A1050" s="197" t="s">
        <v>865</v>
      </c>
      <c r="B1050" s="188">
        <f t="shared" si="16"/>
        <v>0</v>
      </c>
      <c r="C1050" s="190"/>
      <c r="D1050" s="190"/>
    </row>
    <row r="1051" spans="1:4" ht="13.5" customHeight="1">
      <c r="A1051" s="197" t="s">
        <v>866</v>
      </c>
      <c r="B1051" s="188">
        <f t="shared" si="16"/>
        <v>0</v>
      </c>
      <c r="C1051" s="190"/>
      <c r="D1051" s="190"/>
    </row>
    <row r="1052" spans="1:4" ht="13.5" customHeight="1">
      <c r="A1052" s="197" t="s">
        <v>867</v>
      </c>
      <c r="B1052" s="188">
        <f t="shared" si="16"/>
        <v>0</v>
      </c>
      <c r="C1052" s="190"/>
      <c r="D1052" s="190"/>
    </row>
    <row r="1053" spans="1:4" ht="13.5" customHeight="1">
      <c r="A1053" s="197" t="s">
        <v>98</v>
      </c>
      <c r="B1053" s="188">
        <f t="shared" si="16"/>
        <v>0</v>
      </c>
      <c r="C1053" s="190"/>
      <c r="D1053" s="190"/>
    </row>
    <row r="1054" spans="1:4" ht="13.5" customHeight="1">
      <c r="A1054" s="197" t="s">
        <v>868</v>
      </c>
      <c r="B1054" s="188">
        <f t="shared" si="16"/>
        <v>50</v>
      </c>
      <c r="C1054" s="190">
        <v>20</v>
      </c>
      <c r="D1054" s="190">
        <v>70</v>
      </c>
    </row>
    <row r="1055" spans="1:4" ht="13.5" customHeight="1">
      <c r="A1055" s="192" t="s">
        <v>869</v>
      </c>
      <c r="B1055" s="188">
        <f t="shared" si="16"/>
        <v>0</v>
      </c>
      <c r="C1055" s="190"/>
      <c r="D1055" s="190">
        <f>SUM(D1056:D1060)</f>
        <v>0</v>
      </c>
    </row>
    <row r="1056" spans="1:4" ht="13.5" customHeight="1">
      <c r="A1056" s="197" t="s">
        <v>89</v>
      </c>
      <c r="B1056" s="188">
        <f t="shared" si="16"/>
        <v>0</v>
      </c>
      <c r="C1056" s="190"/>
      <c r="D1056" s="190"/>
    </row>
    <row r="1057" spans="1:4" ht="13.5" customHeight="1">
      <c r="A1057" s="197" t="s">
        <v>90</v>
      </c>
      <c r="B1057" s="188">
        <f t="shared" si="16"/>
        <v>0</v>
      </c>
      <c r="C1057" s="190"/>
      <c r="D1057" s="190"/>
    </row>
    <row r="1058" spans="1:4" ht="13.5" customHeight="1">
      <c r="A1058" s="197" t="s">
        <v>91</v>
      </c>
      <c r="B1058" s="188">
        <f t="shared" si="16"/>
        <v>0</v>
      </c>
      <c r="C1058" s="190"/>
      <c r="D1058" s="190"/>
    </row>
    <row r="1059" spans="1:4" ht="13.5" customHeight="1">
      <c r="A1059" s="197" t="s">
        <v>870</v>
      </c>
      <c r="B1059" s="188">
        <f t="shared" si="16"/>
        <v>0</v>
      </c>
      <c r="C1059" s="190"/>
      <c r="D1059" s="190"/>
    </row>
    <row r="1060" spans="1:4" ht="13.5" customHeight="1">
      <c r="A1060" s="197" t="s">
        <v>871</v>
      </c>
      <c r="B1060" s="188">
        <f t="shared" si="16"/>
        <v>0</v>
      </c>
      <c r="C1060" s="190"/>
      <c r="D1060" s="190"/>
    </row>
    <row r="1061" spans="1:4" ht="13.5" customHeight="1">
      <c r="A1061" s="192" t="s">
        <v>872</v>
      </c>
      <c r="B1061" s="188">
        <f t="shared" si="16"/>
        <v>0</v>
      </c>
      <c r="C1061" s="190"/>
      <c r="D1061" s="190">
        <f>SUM(D1062)</f>
        <v>0</v>
      </c>
    </row>
    <row r="1062" spans="1:4" ht="13.5" customHeight="1">
      <c r="A1062" s="197" t="s">
        <v>873</v>
      </c>
      <c r="B1062" s="188">
        <f t="shared" si="16"/>
        <v>0</v>
      </c>
      <c r="C1062" s="190"/>
      <c r="D1062" s="190"/>
    </row>
    <row r="1063" spans="1:4" ht="13.5" customHeight="1">
      <c r="A1063" s="192" t="s">
        <v>872</v>
      </c>
      <c r="B1063" s="188">
        <f t="shared" si="16"/>
        <v>0</v>
      </c>
      <c r="C1063" s="190"/>
      <c r="D1063" s="190"/>
    </row>
    <row r="1064" spans="1:4" ht="13.5" customHeight="1">
      <c r="A1064" s="187" t="s">
        <v>63</v>
      </c>
      <c r="B1064" s="188">
        <f t="shared" si="16"/>
        <v>500</v>
      </c>
      <c r="C1064" s="190"/>
      <c r="D1064" s="190">
        <f>D1065+D1072+D1078</f>
        <v>500</v>
      </c>
    </row>
    <row r="1065" spans="1:4" ht="13.5" customHeight="1">
      <c r="A1065" s="192" t="s">
        <v>874</v>
      </c>
      <c r="B1065" s="188">
        <f t="shared" si="16"/>
        <v>0</v>
      </c>
      <c r="C1065" s="190"/>
      <c r="D1065" s="190">
        <f>SUM(D1066:D1071)</f>
        <v>0</v>
      </c>
    </row>
    <row r="1066" spans="1:4" ht="13.5" customHeight="1">
      <c r="A1066" s="197" t="s">
        <v>89</v>
      </c>
      <c r="B1066" s="188">
        <f t="shared" si="16"/>
        <v>0</v>
      </c>
      <c r="C1066" s="190"/>
      <c r="D1066" s="190"/>
    </row>
    <row r="1067" spans="1:4" ht="13.5" customHeight="1">
      <c r="A1067" s="197" t="s">
        <v>90</v>
      </c>
      <c r="B1067" s="188">
        <f t="shared" si="16"/>
        <v>0</v>
      </c>
      <c r="C1067" s="190"/>
      <c r="D1067" s="190"/>
    </row>
    <row r="1068" spans="1:4" ht="13.5" customHeight="1">
      <c r="A1068" s="197" t="s">
        <v>91</v>
      </c>
      <c r="B1068" s="188">
        <f t="shared" si="16"/>
        <v>0</v>
      </c>
      <c r="C1068" s="190"/>
      <c r="D1068" s="190"/>
    </row>
    <row r="1069" spans="1:4" ht="13.5" customHeight="1">
      <c r="A1069" s="197" t="s">
        <v>875</v>
      </c>
      <c r="B1069" s="188">
        <f t="shared" si="16"/>
        <v>0</v>
      </c>
      <c r="C1069" s="190"/>
      <c r="D1069" s="190"/>
    </row>
    <row r="1070" spans="1:4" ht="13.5" customHeight="1">
      <c r="A1070" s="197" t="s">
        <v>98</v>
      </c>
      <c r="B1070" s="188">
        <f t="shared" si="16"/>
        <v>0</v>
      </c>
      <c r="C1070" s="190"/>
      <c r="D1070" s="190"/>
    </row>
    <row r="1071" spans="1:4" ht="13.5" customHeight="1">
      <c r="A1071" s="197" t="s">
        <v>876</v>
      </c>
      <c r="B1071" s="188">
        <f t="shared" si="16"/>
        <v>0</v>
      </c>
      <c r="C1071" s="190"/>
      <c r="D1071" s="190"/>
    </row>
    <row r="1072" spans="1:4" ht="13.5" customHeight="1">
      <c r="A1072" s="192" t="s">
        <v>877</v>
      </c>
      <c r="B1072" s="188">
        <f t="shared" si="16"/>
        <v>500</v>
      </c>
      <c r="C1072" s="190"/>
      <c r="D1072" s="190">
        <f>SUM(D1073:D1077)</f>
        <v>500</v>
      </c>
    </row>
    <row r="1073" spans="1:4" ht="13.5" customHeight="1">
      <c r="A1073" s="197" t="s">
        <v>878</v>
      </c>
      <c r="B1073" s="188">
        <f t="shared" si="16"/>
        <v>0</v>
      </c>
      <c r="C1073" s="190"/>
      <c r="D1073" s="190"/>
    </row>
    <row r="1074" spans="1:4" ht="13.5" customHeight="1">
      <c r="A1074" s="198" t="s">
        <v>879</v>
      </c>
      <c r="B1074" s="188">
        <f t="shared" si="16"/>
        <v>0</v>
      </c>
      <c r="C1074" s="190"/>
      <c r="D1074" s="190"/>
    </row>
    <row r="1075" spans="1:4" ht="13.5" customHeight="1">
      <c r="A1075" s="197" t="s">
        <v>880</v>
      </c>
      <c r="B1075" s="188">
        <f t="shared" si="16"/>
        <v>0</v>
      </c>
      <c r="C1075" s="190"/>
      <c r="D1075" s="190"/>
    </row>
    <row r="1076" spans="1:4" ht="13.5" customHeight="1">
      <c r="A1076" s="197" t="s">
        <v>881</v>
      </c>
      <c r="B1076" s="188">
        <f t="shared" si="16"/>
        <v>0</v>
      </c>
      <c r="C1076" s="190"/>
      <c r="D1076" s="190"/>
    </row>
    <row r="1077" spans="1:4" ht="13.5" customHeight="1">
      <c r="A1077" s="197" t="s">
        <v>882</v>
      </c>
      <c r="B1077" s="188">
        <f t="shared" si="16"/>
        <v>500</v>
      </c>
      <c r="C1077" s="190"/>
      <c r="D1077" s="190">
        <v>500</v>
      </c>
    </row>
    <row r="1078" spans="1:4" ht="13.5" customHeight="1">
      <c r="A1078" s="192" t="s">
        <v>883</v>
      </c>
      <c r="B1078" s="188">
        <f t="shared" si="16"/>
        <v>0</v>
      </c>
      <c r="C1078" s="190"/>
      <c r="D1078" s="190"/>
    </row>
    <row r="1079" spans="1:4" ht="13.5" customHeight="1">
      <c r="A1079" s="187" t="s">
        <v>64</v>
      </c>
      <c r="B1079" s="188">
        <f t="shared" si="16"/>
        <v>0</v>
      </c>
      <c r="C1079" s="190"/>
      <c r="D1079" s="190">
        <f>SUM(D1080:D1088)</f>
        <v>0</v>
      </c>
    </row>
    <row r="1080" spans="1:4" ht="13.5" customHeight="1">
      <c r="A1080" s="192" t="s">
        <v>884</v>
      </c>
      <c r="B1080" s="188">
        <f t="shared" si="16"/>
        <v>0</v>
      </c>
      <c r="C1080" s="190"/>
      <c r="D1080" s="190"/>
    </row>
    <row r="1081" spans="1:4" ht="13.5" customHeight="1">
      <c r="A1081" s="197" t="s">
        <v>885</v>
      </c>
      <c r="B1081" s="188">
        <f t="shared" si="16"/>
        <v>0</v>
      </c>
      <c r="C1081" s="190"/>
      <c r="D1081" s="190"/>
    </row>
    <row r="1082" spans="1:4" ht="13.5" customHeight="1">
      <c r="A1082" s="197" t="s">
        <v>886</v>
      </c>
      <c r="B1082" s="188">
        <f t="shared" si="16"/>
        <v>0</v>
      </c>
      <c r="C1082" s="190"/>
      <c r="D1082" s="190"/>
    </row>
    <row r="1083" spans="1:4" ht="13.5" customHeight="1">
      <c r="A1083" s="197" t="s">
        <v>887</v>
      </c>
      <c r="B1083" s="188">
        <f t="shared" si="16"/>
        <v>0</v>
      </c>
      <c r="C1083" s="190"/>
      <c r="D1083" s="190"/>
    </row>
    <row r="1084" spans="1:4" ht="13.5" customHeight="1">
      <c r="A1084" s="197" t="s">
        <v>888</v>
      </c>
      <c r="B1084" s="188">
        <f t="shared" si="16"/>
        <v>0</v>
      </c>
      <c r="C1084" s="190"/>
      <c r="D1084" s="190"/>
    </row>
    <row r="1085" spans="1:4" ht="13.5" customHeight="1">
      <c r="A1085" s="197" t="s">
        <v>889</v>
      </c>
      <c r="B1085" s="188">
        <f t="shared" si="16"/>
        <v>0</v>
      </c>
      <c r="C1085" s="190"/>
      <c r="D1085" s="190"/>
    </row>
    <row r="1086" spans="1:4" ht="13.5" customHeight="1">
      <c r="A1086" s="197" t="s">
        <v>890</v>
      </c>
      <c r="B1086" s="188">
        <f t="shared" si="16"/>
        <v>0</v>
      </c>
      <c r="C1086" s="190"/>
      <c r="D1086" s="190"/>
    </row>
    <row r="1087" spans="1:4" ht="13.5" customHeight="1">
      <c r="A1087" s="197" t="s">
        <v>891</v>
      </c>
      <c r="B1087" s="188">
        <f t="shared" si="16"/>
        <v>0</v>
      </c>
      <c r="C1087" s="190"/>
      <c r="D1087" s="190"/>
    </row>
    <row r="1088" spans="1:4" ht="13.5" customHeight="1">
      <c r="A1088" s="197" t="s">
        <v>892</v>
      </c>
      <c r="B1088" s="188">
        <f t="shared" si="16"/>
        <v>0</v>
      </c>
      <c r="C1088" s="190"/>
      <c r="D1088" s="190"/>
    </row>
    <row r="1089" spans="1:4" ht="13.5" customHeight="1">
      <c r="A1089" s="187" t="s">
        <v>65</v>
      </c>
      <c r="B1089" s="188">
        <f t="shared" si="16"/>
        <v>1802</v>
      </c>
      <c r="C1089" s="190"/>
      <c r="D1089" s="190">
        <f>D1090+D1117+D1132</f>
        <v>1802</v>
      </c>
    </row>
    <row r="1090" spans="1:4" ht="13.5" customHeight="1">
      <c r="A1090" s="191" t="s">
        <v>893</v>
      </c>
      <c r="B1090" s="188">
        <f t="shared" si="16"/>
        <v>1601</v>
      </c>
      <c r="C1090" s="190"/>
      <c r="D1090" s="190">
        <f>SUM(D1091:D1116)</f>
        <v>1601</v>
      </c>
    </row>
    <row r="1091" spans="1:4" ht="13.5" customHeight="1">
      <c r="A1091" s="197" t="s">
        <v>89</v>
      </c>
      <c r="B1091" s="188">
        <f t="shared" si="16"/>
        <v>1043</v>
      </c>
      <c r="C1091" s="190"/>
      <c r="D1091" s="190">
        <v>1043</v>
      </c>
    </row>
    <row r="1092" spans="1:4" ht="13.5" customHeight="1">
      <c r="A1092" s="197" t="s">
        <v>90</v>
      </c>
      <c r="B1092" s="188">
        <f t="shared" si="16"/>
        <v>0</v>
      </c>
      <c r="C1092" s="190"/>
      <c r="D1092" s="190"/>
    </row>
    <row r="1093" spans="1:4" ht="13.5" customHeight="1">
      <c r="A1093" s="197" t="s">
        <v>91</v>
      </c>
      <c r="B1093" s="188">
        <f t="shared" si="16"/>
        <v>0</v>
      </c>
      <c r="C1093" s="190"/>
      <c r="D1093" s="190"/>
    </row>
    <row r="1094" spans="1:4" ht="13.5" customHeight="1">
      <c r="A1094" s="197" t="s">
        <v>894</v>
      </c>
      <c r="B1094" s="188">
        <f t="shared" si="17" ref="B1094:B1157">D1094-C1094</f>
        <v>0</v>
      </c>
      <c r="C1094" s="190"/>
      <c r="D1094" s="190"/>
    </row>
    <row r="1095" spans="1:4" ht="13.5" customHeight="1">
      <c r="A1095" s="197" t="s">
        <v>895</v>
      </c>
      <c r="B1095" s="188">
        <f t="shared" si="17"/>
        <v>40</v>
      </c>
      <c r="C1095" s="190"/>
      <c r="D1095" s="190">
        <v>40</v>
      </c>
    </row>
    <row r="1096" spans="1:4" ht="13.5" customHeight="1">
      <c r="A1096" s="197" t="s">
        <v>896</v>
      </c>
      <c r="B1096" s="188">
        <f t="shared" si="17"/>
        <v>0</v>
      </c>
      <c r="C1096" s="190"/>
      <c r="D1096" s="190"/>
    </row>
    <row r="1097" spans="1:4" ht="13.5" customHeight="1">
      <c r="A1097" s="197" t="s">
        <v>897</v>
      </c>
      <c r="B1097" s="188">
        <f t="shared" si="17"/>
        <v>0</v>
      </c>
      <c r="C1097" s="190"/>
      <c r="D1097" s="190"/>
    </row>
    <row r="1098" spans="1:4" ht="13.5" customHeight="1">
      <c r="A1098" s="197" t="s">
        <v>898</v>
      </c>
      <c r="B1098" s="188">
        <f t="shared" si="17"/>
        <v>0</v>
      </c>
      <c r="C1098" s="190"/>
      <c r="D1098" s="190"/>
    </row>
    <row r="1099" spans="1:4" ht="13.5" customHeight="1">
      <c r="A1099" s="197" t="s">
        <v>899</v>
      </c>
      <c r="B1099" s="188">
        <f t="shared" si="17"/>
        <v>0</v>
      </c>
      <c r="C1099" s="190"/>
      <c r="D1099" s="190"/>
    </row>
    <row r="1100" spans="1:4" ht="13.5" customHeight="1">
      <c r="A1100" s="197" t="s">
        <v>900</v>
      </c>
      <c r="B1100" s="188">
        <f t="shared" si="17"/>
        <v>0</v>
      </c>
      <c r="C1100" s="190"/>
      <c r="D1100" s="190"/>
    </row>
    <row r="1101" spans="1:4" ht="13.5" customHeight="1">
      <c r="A1101" s="197" t="s">
        <v>901</v>
      </c>
      <c r="B1101" s="188">
        <f t="shared" si="17"/>
        <v>0</v>
      </c>
      <c r="C1101" s="190"/>
      <c r="D1101" s="190"/>
    </row>
    <row r="1102" spans="1:4" ht="13.5" customHeight="1">
      <c r="A1102" s="197" t="s">
        <v>902</v>
      </c>
      <c r="B1102" s="188">
        <f t="shared" si="17"/>
        <v>0</v>
      </c>
      <c r="C1102" s="190"/>
      <c r="D1102" s="190"/>
    </row>
    <row r="1103" spans="1:4" ht="13.5" customHeight="1">
      <c r="A1103" s="197" t="s">
        <v>903</v>
      </c>
      <c r="B1103" s="188">
        <f t="shared" si="17"/>
        <v>0</v>
      </c>
      <c r="C1103" s="190"/>
      <c r="D1103" s="190"/>
    </row>
    <row r="1104" spans="1:4" ht="13.5" customHeight="1">
      <c r="A1104" s="197" t="s">
        <v>904</v>
      </c>
      <c r="B1104" s="188">
        <f t="shared" si="17"/>
        <v>0</v>
      </c>
      <c r="C1104" s="190"/>
      <c r="D1104" s="190"/>
    </row>
    <row r="1105" spans="1:4" ht="13.5" customHeight="1">
      <c r="A1105" s="197" t="s">
        <v>905</v>
      </c>
      <c r="B1105" s="188">
        <f t="shared" si="17"/>
        <v>0</v>
      </c>
      <c r="C1105" s="190"/>
      <c r="D1105" s="190"/>
    </row>
    <row r="1106" spans="1:4" ht="13.5" customHeight="1">
      <c r="A1106" s="197" t="s">
        <v>906</v>
      </c>
      <c r="B1106" s="188">
        <f t="shared" si="17"/>
        <v>0</v>
      </c>
      <c r="C1106" s="190"/>
      <c r="D1106" s="190"/>
    </row>
    <row r="1107" spans="1:4" ht="13.5" customHeight="1">
      <c r="A1107" s="197" t="s">
        <v>907</v>
      </c>
      <c r="B1107" s="188">
        <f t="shared" si="17"/>
        <v>0</v>
      </c>
      <c r="C1107" s="190"/>
      <c r="D1107" s="190"/>
    </row>
    <row r="1108" spans="1:4" ht="13.5" customHeight="1">
      <c r="A1108" s="197" t="s">
        <v>908</v>
      </c>
      <c r="B1108" s="188">
        <f t="shared" si="17"/>
        <v>0</v>
      </c>
      <c r="C1108" s="190"/>
      <c r="D1108" s="190"/>
    </row>
    <row r="1109" spans="1:4" ht="13.5" customHeight="1">
      <c r="A1109" s="197" t="s">
        <v>909</v>
      </c>
      <c r="B1109" s="188">
        <f t="shared" si="17"/>
        <v>0</v>
      </c>
      <c r="C1109" s="190"/>
      <c r="D1109" s="190"/>
    </row>
    <row r="1110" spans="1:4" ht="13.5" customHeight="1">
      <c r="A1110" s="197" t="s">
        <v>910</v>
      </c>
      <c r="B1110" s="188">
        <f t="shared" si="17"/>
        <v>0</v>
      </c>
      <c r="C1110" s="190"/>
      <c r="D1110" s="190"/>
    </row>
    <row r="1111" spans="1:4" ht="13.5" customHeight="1">
      <c r="A1111" s="197" t="s">
        <v>911</v>
      </c>
      <c r="B1111" s="188">
        <f t="shared" si="17"/>
        <v>0</v>
      </c>
      <c r="C1111" s="190"/>
      <c r="D1111" s="190"/>
    </row>
    <row r="1112" spans="1:4" ht="13.5" customHeight="1">
      <c r="A1112" s="197" t="s">
        <v>912</v>
      </c>
      <c r="B1112" s="188">
        <f t="shared" si="17"/>
        <v>0</v>
      </c>
      <c r="C1112" s="190"/>
      <c r="D1112" s="190"/>
    </row>
    <row r="1113" spans="1:4" ht="13.5" customHeight="1">
      <c r="A1113" s="197" t="s">
        <v>913</v>
      </c>
      <c r="B1113" s="188">
        <f t="shared" si="17"/>
        <v>0</v>
      </c>
      <c r="C1113" s="190"/>
      <c r="D1113" s="190"/>
    </row>
    <row r="1114" spans="1:4" ht="13.5" customHeight="1">
      <c r="A1114" s="197" t="s">
        <v>914</v>
      </c>
      <c r="B1114" s="188">
        <f t="shared" si="17"/>
        <v>0</v>
      </c>
      <c r="C1114" s="190"/>
      <c r="D1114" s="190"/>
    </row>
    <row r="1115" spans="1:4" ht="13.5" customHeight="1">
      <c r="A1115" s="197" t="s">
        <v>98</v>
      </c>
      <c r="B1115" s="188">
        <f t="shared" si="17"/>
        <v>0</v>
      </c>
      <c r="C1115" s="190"/>
      <c r="D1115" s="190"/>
    </row>
    <row r="1116" spans="1:4" ht="13.5" customHeight="1">
      <c r="A1116" s="197" t="s">
        <v>915</v>
      </c>
      <c r="B1116" s="188">
        <f t="shared" si="17"/>
        <v>518</v>
      </c>
      <c r="C1116" s="190"/>
      <c r="D1116" s="190">
        <v>518</v>
      </c>
    </row>
    <row r="1117" spans="1:4" ht="13.5" customHeight="1">
      <c r="A1117" s="191" t="s">
        <v>916</v>
      </c>
      <c r="B1117" s="188">
        <f t="shared" si="17"/>
        <v>201</v>
      </c>
      <c r="C1117" s="190"/>
      <c r="D1117" s="190">
        <f>SUM(D1118:D1131)</f>
        <v>201</v>
      </c>
    </row>
    <row r="1118" spans="1:4" ht="13.5" customHeight="1">
      <c r="A1118" s="197" t="s">
        <v>89</v>
      </c>
      <c r="B1118" s="188">
        <f t="shared" si="17"/>
        <v>0</v>
      </c>
      <c r="C1118" s="190"/>
      <c r="D1118" s="190"/>
    </row>
    <row r="1119" spans="1:4" ht="13.5" customHeight="1">
      <c r="A1119" s="197" t="s">
        <v>90</v>
      </c>
      <c r="B1119" s="188">
        <f t="shared" si="17"/>
        <v>0</v>
      </c>
      <c r="C1119" s="190"/>
      <c r="D1119" s="190"/>
    </row>
    <row r="1120" spans="1:4" ht="13.5" customHeight="1">
      <c r="A1120" s="197" t="s">
        <v>91</v>
      </c>
      <c r="B1120" s="188">
        <f t="shared" si="17"/>
        <v>0</v>
      </c>
      <c r="C1120" s="190"/>
      <c r="D1120" s="190"/>
    </row>
    <row r="1121" spans="1:4" ht="13.5" customHeight="1">
      <c r="A1121" s="197" t="s">
        <v>917</v>
      </c>
      <c r="B1121" s="188">
        <f t="shared" si="17"/>
        <v>0</v>
      </c>
      <c r="C1121" s="190"/>
      <c r="D1121" s="190"/>
    </row>
    <row r="1122" spans="1:4" ht="13.5" customHeight="1">
      <c r="A1122" s="197" t="s">
        <v>918</v>
      </c>
      <c r="B1122" s="188">
        <f t="shared" si="17"/>
        <v>0</v>
      </c>
      <c r="C1122" s="190"/>
      <c r="D1122" s="190"/>
    </row>
    <row r="1123" spans="1:4" ht="13.5" customHeight="1">
      <c r="A1123" s="197" t="s">
        <v>919</v>
      </c>
      <c r="B1123" s="188">
        <f t="shared" si="17"/>
        <v>0</v>
      </c>
      <c r="C1123" s="190"/>
      <c r="D1123" s="190"/>
    </row>
    <row r="1124" spans="1:4" ht="13.5" customHeight="1">
      <c r="A1124" s="197" t="s">
        <v>920</v>
      </c>
      <c r="B1124" s="188">
        <f t="shared" si="17"/>
        <v>0</v>
      </c>
      <c r="C1124" s="190"/>
      <c r="D1124" s="190"/>
    </row>
    <row r="1125" spans="1:4" ht="13.5" customHeight="1">
      <c r="A1125" s="197" t="s">
        <v>921</v>
      </c>
      <c r="B1125" s="188">
        <f t="shared" si="17"/>
        <v>0</v>
      </c>
      <c r="C1125" s="190"/>
      <c r="D1125" s="190"/>
    </row>
    <row r="1126" spans="1:4" ht="13.5" customHeight="1">
      <c r="A1126" s="197" t="s">
        <v>922</v>
      </c>
      <c r="B1126" s="188">
        <f t="shared" si="17"/>
        <v>0</v>
      </c>
      <c r="C1126" s="190"/>
      <c r="D1126" s="190"/>
    </row>
    <row r="1127" spans="1:4" ht="13.5" customHeight="1">
      <c r="A1127" s="197" t="s">
        <v>923</v>
      </c>
      <c r="B1127" s="188">
        <f t="shared" si="17"/>
        <v>0</v>
      </c>
      <c r="C1127" s="190"/>
      <c r="D1127" s="190"/>
    </row>
    <row r="1128" spans="1:4" ht="13.5" customHeight="1">
      <c r="A1128" s="197" t="s">
        <v>924</v>
      </c>
      <c r="B1128" s="188">
        <f t="shared" si="17"/>
        <v>0</v>
      </c>
      <c r="C1128" s="190"/>
      <c r="D1128" s="190"/>
    </row>
    <row r="1129" spans="1:4" ht="13.5" customHeight="1">
      <c r="A1129" s="197" t="s">
        <v>925</v>
      </c>
      <c r="B1129" s="188">
        <f t="shared" si="17"/>
        <v>0</v>
      </c>
      <c r="C1129" s="190"/>
      <c r="D1129" s="190"/>
    </row>
    <row r="1130" spans="1:4" ht="13.5" customHeight="1">
      <c r="A1130" s="197" t="s">
        <v>926</v>
      </c>
      <c r="B1130" s="188">
        <f t="shared" si="17"/>
        <v>0</v>
      </c>
      <c r="C1130" s="190"/>
      <c r="D1130" s="190"/>
    </row>
    <row r="1131" spans="1:4" ht="13.5" customHeight="1">
      <c r="A1131" s="197" t="s">
        <v>927</v>
      </c>
      <c r="B1131" s="188">
        <f t="shared" si="17"/>
        <v>201</v>
      </c>
      <c r="C1131" s="190"/>
      <c r="D1131" s="190">
        <v>201</v>
      </c>
    </row>
    <row r="1132" spans="1:4" ht="13.5" customHeight="1">
      <c r="A1132" s="191" t="s">
        <v>928</v>
      </c>
      <c r="B1132" s="188">
        <f t="shared" si="17"/>
        <v>0</v>
      </c>
      <c r="C1132" s="190"/>
      <c r="D1132" s="190"/>
    </row>
    <row r="1133" spans="1:4" ht="13.5" customHeight="1">
      <c r="A1133" s="187" t="s">
        <v>66</v>
      </c>
      <c r="B1133" s="188">
        <f t="shared" si="17"/>
        <v>10797</v>
      </c>
      <c r="C1133" s="190">
        <f>C1134+C1145+C1149</f>
        <v>2162</v>
      </c>
      <c r="D1133" s="190">
        <f>D1134+D1145+D1149</f>
        <v>12959</v>
      </c>
    </row>
    <row r="1134" spans="1:4" ht="13.5" customHeight="1">
      <c r="A1134" s="191" t="s">
        <v>929</v>
      </c>
      <c r="B1134" s="188">
        <f t="shared" si="17"/>
        <v>23</v>
      </c>
      <c r="C1134" s="190">
        <f>SUM(C1135:C1144)</f>
        <v>2162</v>
      </c>
      <c r="D1134" s="190">
        <f>SUM(D1135:D1144)</f>
        <v>2185</v>
      </c>
    </row>
    <row r="1135" spans="1:4" ht="13.5" customHeight="1">
      <c r="A1135" s="197" t="s">
        <v>930</v>
      </c>
      <c r="B1135" s="188">
        <f t="shared" si="17"/>
        <v>0</v>
      </c>
      <c r="C1135" s="190"/>
      <c r="D1135" s="190"/>
    </row>
    <row r="1136" spans="1:4" ht="13.5" customHeight="1">
      <c r="A1136" s="197" t="s">
        <v>931</v>
      </c>
      <c r="B1136" s="188">
        <f t="shared" si="17"/>
        <v>0</v>
      </c>
      <c r="C1136" s="190"/>
      <c r="D1136" s="190"/>
    </row>
    <row r="1137" spans="1:4" ht="13.5" customHeight="1">
      <c r="A1137" s="197" t="s">
        <v>932</v>
      </c>
      <c r="B1137" s="188">
        <f t="shared" si="17"/>
        <v>0</v>
      </c>
      <c r="C1137" s="190"/>
      <c r="D1137" s="190"/>
    </row>
    <row r="1138" spans="1:4" ht="13.5" customHeight="1">
      <c r="A1138" s="197" t="s">
        <v>933</v>
      </c>
      <c r="B1138" s="188">
        <f t="shared" si="17"/>
        <v>0</v>
      </c>
      <c r="C1138" s="190"/>
      <c r="D1138" s="190"/>
    </row>
    <row r="1139" spans="1:4" ht="13.5" customHeight="1">
      <c r="A1139" s="197" t="s">
        <v>934</v>
      </c>
      <c r="B1139" s="188">
        <f t="shared" si="17"/>
        <v>0</v>
      </c>
      <c r="C1139" s="190">
        <v>2127</v>
      </c>
      <c r="D1139" s="190">
        <v>2127</v>
      </c>
    </row>
    <row r="1140" spans="1:4" ht="13.5" customHeight="1">
      <c r="A1140" s="197" t="s">
        <v>935</v>
      </c>
      <c r="B1140" s="188">
        <f t="shared" si="17"/>
        <v>0</v>
      </c>
      <c r="C1140" s="190"/>
      <c r="D1140" s="190"/>
    </row>
    <row r="1141" spans="1:4" ht="13.5" customHeight="1">
      <c r="A1141" s="197" t="s">
        <v>936</v>
      </c>
      <c r="B1141" s="188">
        <f t="shared" si="17"/>
        <v>0</v>
      </c>
      <c r="C1141" s="190"/>
      <c r="D1141" s="190"/>
    </row>
    <row r="1142" spans="1:4" ht="13.5" customHeight="1">
      <c r="A1142" s="197" t="s">
        <v>937</v>
      </c>
      <c r="B1142" s="188">
        <f t="shared" si="17"/>
        <v>0</v>
      </c>
      <c r="C1142" s="190"/>
      <c r="D1142" s="190"/>
    </row>
    <row r="1143" spans="1:4" ht="13.5" customHeight="1">
      <c r="A1143" s="197" t="s">
        <v>938</v>
      </c>
      <c r="B1143" s="188">
        <f t="shared" si="17"/>
        <v>0</v>
      </c>
      <c r="C1143" s="190"/>
      <c r="D1143" s="190"/>
    </row>
    <row r="1144" spans="1:4" ht="13.5" customHeight="1">
      <c r="A1144" s="197" t="s">
        <v>939</v>
      </c>
      <c r="B1144" s="188">
        <f t="shared" si="17"/>
        <v>23</v>
      </c>
      <c r="C1144" s="190">
        <v>35</v>
      </c>
      <c r="D1144" s="190">
        <v>58</v>
      </c>
    </row>
    <row r="1145" spans="1:4" ht="13.5" customHeight="1">
      <c r="A1145" s="191" t="s">
        <v>940</v>
      </c>
      <c r="B1145" s="188">
        <f t="shared" si="17"/>
        <v>10774</v>
      </c>
      <c r="C1145" s="190"/>
      <c r="D1145" s="190">
        <f>SUM(D1146:D1148)</f>
        <v>10774</v>
      </c>
    </row>
    <row r="1146" spans="1:4" ht="13.5" customHeight="1">
      <c r="A1146" s="197" t="s">
        <v>941</v>
      </c>
      <c r="B1146" s="188">
        <f t="shared" si="17"/>
        <v>10774</v>
      </c>
      <c r="C1146" s="190"/>
      <c r="D1146" s="190">
        <v>10774</v>
      </c>
    </row>
    <row r="1147" spans="1:4" ht="13.5" customHeight="1">
      <c r="A1147" s="197" t="s">
        <v>942</v>
      </c>
      <c r="B1147" s="188">
        <f t="shared" si="17"/>
        <v>0</v>
      </c>
      <c r="C1147" s="190"/>
      <c r="D1147" s="190"/>
    </row>
    <row r="1148" spans="1:4" ht="13.5" customHeight="1">
      <c r="A1148" s="197" t="s">
        <v>943</v>
      </c>
      <c r="B1148" s="188">
        <f t="shared" si="17"/>
        <v>0</v>
      </c>
      <c r="C1148" s="190"/>
      <c r="D1148" s="190"/>
    </row>
    <row r="1149" spans="1:4" ht="13.5" customHeight="1">
      <c r="A1149" s="191" t="s">
        <v>944</v>
      </c>
      <c r="B1149" s="188">
        <f t="shared" si="17"/>
        <v>0</v>
      </c>
      <c r="C1149" s="190"/>
      <c r="D1149" s="190">
        <f>SUM(D1150:D1152)</f>
        <v>0</v>
      </c>
    </row>
    <row r="1150" spans="1:4" ht="13.5" customHeight="1">
      <c r="A1150" s="197" t="s">
        <v>945</v>
      </c>
      <c r="B1150" s="188">
        <f t="shared" si="17"/>
        <v>0</v>
      </c>
      <c r="C1150" s="190"/>
      <c r="D1150" s="190"/>
    </row>
    <row r="1151" spans="1:4" ht="13.5" customHeight="1">
      <c r="A1151" s="197" t="s">
        <v>946</v>
      </c>
      <c r="B1151" s="188">
        <f t="shared" si="17"/>
        <v>0</v>
      </c>
      <c r="C1151" s="190"/>
      <c r="D1151" s="190"/>
    </row>
    <row r="1152" spans="1:4" ht="13.5" customHeight="1">
      <c r="A1152" s="197" t="s">
        <v>947</v>
      </c>
      <c r="B1152" s="188">
        <f t="shared" si="17"/>
        <v>0</v>
      </c>
      <c r="C1152" s="190"/>
      <c r="D1152" s="190"/>
    </row>
    <row r="1153" spans="1:4" ht="13.5" customHeight="1">
      <c r="A1153" s="187" t="s">
        <v>67</v>
      </c>
      <c r="B1153" s="188">
        <f t="shared" si="17"/>
        <v>10</v>
      </c>
      <c r="C1153" s="190"/>
      <c r="D1153" s="190">
        <f>D1154+D1169+D1183+D1188+D1194</f>
        <v>10</v>
      </c>
    </row>
    <row r="1154" spans="1:4" ht="13.5" customHeight="1">
      <c r="A1154" s="191" t="s">
        <v>948</v>
      </c>
      <c r="B1154" s="188">
        <f t="shared" si="17"/>
        <v>10</v>
      </c>
      <c r="C1154" s="190"/>
      <c r="D1154" s="190">
        <f>SUM(D1155:D1168)</f>
        <v>10</v>
      </c>
    </row>
    <row r="1155" spans="1:4" ht="13.5" customHeight="1">
      <c r="A1155" s="197" t="s">
        <v>89</v>
      </c>
      <c r="B1155" s="188">
        <f t="shared" si="17"/>
        <v>0</v>
      </c>
      <c r="C1155" s="190"/>
      <c r="D1155" s="190"/>
    </row>
    <row r="1156" spans="1:4" ht="13.5" customHeight="1">
      <c r="A1156" s="197" t="s">
        <v>90</v>
      </c>
      <c r="B1156" s="188">
        <f t="shared" si="17"/>
        <v>0</v>
      </c>
      <c r="C1156" s="190"/>
      <c r="D1156" s="190"/>
    </row>
    <row r="1157" spans="1:4" ht="13.5" customHeight="1">
      <c r="A1157" s="197" t="s">
        <v>91</v>
      </c>
      <c r="B1157" s="188">
        <f t="shared" si="17"/>
        <v>0</v>
      </c>
      <c r="C1157" s="190"/>
      <c r="D1157" s="190"/>
    </row>
    <row r="1158" spans="1:4" ht="13.5" customHeight="1">
      <c r="A1158" s="197" t="s">
        <v>949</v>
      </c>
      <c r="B1158" s="188">
        <f t="shared" si="18" ref="B1158:B1221">D1158-C1158</f>
        <v>0</v>
      </c>
      <c r="C1158" s="190"/>
      <c r="D1158" s="190"/>
    </row>
    <row r="1159" spans="1:4" ht="13.5" customHeight="1">
      <c r="A1159" s="197" t="s">
        <v>950</v>
      </c>
      <c r="B1159" s="188">
        <f t="shared" si="18"/>
        <v>10</v>
      </c>
      <c r="C1159" s="190"/>
      <c r="D1159" s="190">
        <v>10</v>
      </c>
    </row>
    <row r="1160" spans="1:4" ht="13.5" customHeight="1">
      <c r="A1160" s="197" t="s">
        <v>951</v>
      </c>
      <c r="B1160" s="188">
        <f t="shared" si="18"/>
        <v>0</v>
      </c>
      <c r="C1160" s="190"/>
      <c r="D1160" s="190"/>
    </row>
    <row r="1161" spans="1:4" ht="13.5" customHeight="1">
      <c r="A1161" s="197" t="s">
        <v>952</v>
      </c>
      <c r="B1161" s="188">
        <f t="shared" si="18"/>
        <v>0</v>
      </c>
      <c r="C1161" s="190"/>
      <c r="D1161" s="190"/>
    </row>
    <row r="1162" spans="1:4" ht="13.5" customHeight="1">
      <c r="A1162" s="197" t="s">
        <v>953</v>
      </c>
      <c r="B1162" s="188">
        <f t="shared" si="18"/>
        <v>0</v>
      </c>
      <c r="C1162" s="190"/>
      <c r="D1162" s="190"/>
    </row>
    <row r="1163" spans="1:4" ht="13.5" customHeight="1">
      <c r="A1163" s="197" t="s">
        <v>954</v>
      </c>
      <c r="B1163" s="188">
        <f t="shared" si="18"/>
        <v>0</v>
      </c>
      <c r="C1163" s="190"/>
      <c r="D1163" s="190"/>
    </row>
    <row r="1164" spans="1:4" ht="13.5" customHeight="1">
      <c r="A1164" s="197" t="s">
        <v>955</v>
      </c>
      <c r="B1164" s="188">
        <f t="shared" si="18"/>
        <v>0</v>
      </c>
      <c r="C1164" s="190"/>
      <c r="D1164" s="190"/>
    </row>
    <row r="1165" spans="1:4" ht="13.5" customHeight="1">
      <c r="A1165" s="197" t="s">
        <v>956</v>
      </c>
      <c r="B1165" s="188">
        <f t="shared" si="18"/>
        <v>0</v>
      </c>
      <c r="C1165" s="190"/>
      <c r="D1165" s="190"/>
    </row>
    <row r="1166" spans="1:4" ht="13.5" customHeight="1">
      <c r="A1166" s="197" t="s">
        <v>957</v>
      </c>
      <c r="B1166" s="188">
        <f t="shared" si="18"/>
        <v>0</v>
      </c>
      <c r="C1166" s="190"/>
      <c r="D1166" s="190"/>
    </row>
    <row r="1167" spans="1:4" ht="13.5" customHeight="1">
      <c r="A1167" s="197" t="s">
        <v>98</v>
      </c>
      <c r="B1167" s="188">
        <f t="shared" si="18"/>
        <v>0</v>
      </c>
      <c r="C1167" s="190"/>
      <c r="D1167" s="190"/>
    </row>
    <row r="1168" spans="1:4" ht="13.5" customHeight="1">
      <c r="A1168" s="197" t="s">
        <v>958</v>
      </c>
      <c r="B1168" s="188">
        <f t="shared" si="18"/>
        <v>0</v>
      </c>
      <c r="C1168" s="190"/>
      <c r="D1168" s="190"/>
    </row>
    <row r="1169" spans="1:4" ht="13.5" customHeight="1">
      <c r="A1169" s="191" t="s">
        <v>959</v>
      </c>
      <c r="B1169" s="188">
        <f t="shared" si="18"/>
        <v>0</v>
      </c>
      <c r="C1169" s="190"/>
      <c r="D1169" s="190">
        <f>SUM(D1170:D1182)</f>
        <v>0</v>
      </c>
    </row>
    <row r="1170" spans="1:4" ht="13.5" customHeight="1">
      <c r="A1170" s="197" t="s">
        <v>89</v>
      </c>
      <c r="B1170" s="188">
        <f t="shared" si="18"/>
        <v>0</v>
      </c>
      <c r="C1170" s="190"/>
      <c r="D1170" s="190"/>
    </row>
    <row r="1171" spans="1:4" ht="13.5" customHeight="1">
      <c r="A1171" s="197" t="s">
        <v>90</v>
      </c>
      <c r="B1171" s="188">
        <f t="shared" si="18"/>
        <v>0</v>
      </c>
      <c r="C1171" s="190"/>
      <c r="D1171" s="190"/>
    </row>
    <row r="1172" spans="1:4" ht="13.5" customHeight="1">
      <c r="A1172" s="197" t="s">
        <v>91</v>
      </c>
      <c r="B1172" s="188">
        <f t="shared" si="18"/>
        <v>0</v>
      </c>
      <c r="C1172" s="190"/>
      <c r="D1172" s="190"/>
    </row>
    <row r="1173" spans="1:4" ht="13.5" customHeight="1">
      <c r="A1173" s="197" t="s">
        <v>960</v>
      </c>
      <c r="B1173" s="188">
        <f t="shared" si="18"/>
        <v>0</v>
      </c>
      <c r="C1173" s="190"/>
      <c r="D1173" s="190"/>
    </row>
    <row r="1174" spans="1:4" ht="13.5" customHeight="1">
      <c r="A1174" s="197" t="s">
        <v>961</v>
      </c>
      <c r="B1174" s="188">
        <f t="shared" si="18"/>
        <v>0</v>
      </c>
      <c r="C1174" s="190"/>
      <c r="D1174" s="190"/>
    </row>
    <row r="1175" spans="1:4" ht="13.5" customHeight="1">
      <c r="A1175" s="197" t="s">
        <v>962</v>
      </c>
      <c r="B1175" s="188">
        <f t="shared" si="18"/>
        <v>0</v>
      </c>
      <c r="C1175" s="190"/>
      <c r="D1175" s="190"/>
    </row>
    <row r="1176" spans="1:4" ht="13.5" customHeight="1">
      <c r="A1176" s="197" t="s">
        <v>963</v>
      </c>
      <c r="B1176" s="188">
        <f t="shared" si="18"/>
        <v>0</v>
      </c>
      <c r="C1176" s="190"/>
      <c r="D1176" s="190"/>
    </row>
    <row r="1177" spans="1:4" ht="13.5" customHeight="1">
      <c r="A1177" s="197" t="s">
        <v>964</v>
      </c>
      <c r="B1177" s="188">
        <f t="shared" si="18"/>
        <v>0</v>
      </c>
      <c r="C1177" s="190"/>
      <c r="D1177" s="190"/>
    </row>
    <row r="1178" spans="1:4" ht="13.5" customHeight="1">
      <c r="A1178" s="197" t="s">
        <v>965</v>
      </c>
      <c r="B1178" s="188">
        <f t="shared" si="18"/>
        <v>0</v>
      </c>
      <c r="C1178" s="190"/>
      <c r="D1178" s="190"/>
    </row>
    <row r="1179" spans="1:4" ht="13.5" customHeight="1">
      <c r="A1179" s="197" t="s">
        <v>966</v>
      </c>
      <c r="B1179" s="188">
        <f t="shared" si="18"/>
        <v>0</v>
      </c>
      <c r="C1179" s="190"/>
      <c r="D1179" s="190"/>
    </row>
    <row r="1180" spans="1:4" ht="13.5" customHeight="1">
      <c r="A1180" s="197" t="s">
        <v>967</v>
      </c>
      <c r="B1180" s="188">
        <f t="shared" si="18"/>
        <v>0</v>
      </c>
      <c r="C1180" s="190"/>
      <c r="D1180" s="190"/>
    </row>
    <row r="1181" spans="1:4" ht="13.5" customHeight="1">
      <c r="A1181" s="197" t="s">
        <v>98</v>
      </c>
      <c r="B1181" s="188">
        <f t="shared" si="18"/>
        <v>0</v>
      </c>
      <c r="C1181" s="190"/>
      <c r="D1181" s="190"/>
    </row>
    <row r="1182" spans="1:4" ht="13.5" customHeight="1">
      <c r="A1182" s="197" t="s">
        <v>968</v>
      </c>
      <c r="B1182" s="188">
        <f t="shared" si="18"/>
        <v>0</v>
      </c>
      <c r="C1182" s="190"/>
      <c r="D1182" s="190"/>
    </row>
    <row r="1183" spans="1:4" ht="13.5" customHeight="1">
      <c r="A1183" s="191" t="s">
        <v>969</v>
      </c>
      <c r="B1183" s="188">
        <f t="shared" si="18"/>
        <v>0</v>
      </c>
      <c r="C1183" s="190"/>
      <c r="D1183" s="190">
        <f>SUM(D1184:D1187)</f>
        <v>0</v>
      </c>
    </row>
    <row r="1184" spans="1:4" ht="13.5" customHeight="1">
      <c r="A1184" s="197" t="s">
        <v>970</v>
      </c>
      <c r="B1184" s="188">
        <f t="shared" si="18"/>
        <v>0</v>
      </c>
      <c r="C1184" s="190"/>
      <c r="D1184" s="190"/>
    </row>
    <row r="1185" spans="1:4" ht="13.5" customHeight="1">
      <c r="A1185" s="197" t="s">
        <v>971</v>
      </c>
      <c r="B1185" s="188">
        <f t="shared" si="18"/>
        <v>0</v>
      </c>
      <c r="C1185" s="190"/>
      <c r="D1185" s="190"/>
    </row>
    <row r="1186" spans="1:4" ht="13.5" customHeight="1">
      <c r="A1186" s="197" t="s">
        <v>972</v>
      </c>
      <c r="B1186" s="188">
        <f t="shared" si="18"/>
        <v>0</v>
      </c>
      <c r="C1186" s="190"/>
      <c r="D1186" s="190"/>
    </row>
    <row r="1187" spans="1:4" ht="13.5" customHeight="1">
      <c r="A1187" s="197" t="s">
        <v>973</v>
      </c>
      <c r="B1187" s="188">
        <f t="shared" si="18"/>
        <v>0</v>
      </c>
      <c r="C1187" s="190"/>
      <c r="D1187" s="190"/>
    </row>
    <row r="1188" spans="1:4" ht="13.5" customHeight="1">
      <c r="A1188" s="191" t="s">
        <v>974</v>
      </c>
      <c r="B1188" s="188">
        <f t="shared" si="18"/>
        <v>0</v>
      </c>
      <c r="C1188" s="190"/>
      <c r="D1188" s="190">
        <f>SUM(D1189:D1193)</f>
        <v>0</v>
      </c>
    </row>
    <row r="1189" spans="1:4" ht="13.5" customHeight="1">
      <c r="A1189" s="197" t="s">
        <v>975</v>
      </c>
      <c r="B1189" s="188">
        <f t="shared" si="18"/>
        <v>0</v>
      </c>
      <c r="C1189" s="190"/>
      <c r="D1189" s="190"/>
    </row>
    <row r="1190" spans="1:4" ht="13.5" customHeight="1">
      <c r="A1190" s="197" t="s">
        <v>976</v>
      </c>
      <c r="B1190" s="188">
        <f t="shared" si="18"/>
        <v>0</v>
      </c>
      <c r="C1190" s="190"/>
      <c r="D1190" s="190"/>
    </row>
    <row r="1191" spans="1:4" ht="13.5" customHeight="1">
      <c r="A1191" s="197" t="s">
        <v>977</v>
      </c>
      <c r="B1191" s="188">
        <f t="shared" si="18"/>
        <v>0</v>
      </c>
      <c r="C1191" s="190"/>
      <c r="D1191" s="190"/>
    </row>
    <row r="1192" spans="1:4" ht="13.5" customHeight="1">
      <c r="A1192" s="197" t="s">
        <v>978</v>
      </c>
      <c r="B1192" s="188">
        <f t="shared" si="18"/>
        <v>0</v>
      </c>
      <c r="C1192" s="190"/>
      <c r="D1192" s="190"/>
    </row>
    <row r="1193" spans="1:4" ht="13.5" customHeight="1">
      <c r="A1193" s="197" t="s">
        <v>979</v>
      </c>
      <c r="B1193" s="188">
        <f t="shared" si="18"/>
        <v>0</v>
      </c>
      <c r="C1193" s="190"/>
      <c r="D1193" s="190"/>
    </row>
    <row r="1194" spans="1:4" ht="13.5" customHeight="1">
      <c r="A1194" s="191" t="s">
        <v>980</v>
      </c>
      <c r="B1194" s="188">
        <f t="shared" si="18"/>
        <v>0</v>
      </c>
      <c r="C1194" s="190"/>
      <c r="D1194" s="190">
        <f>SUM(D1195:D1205)</f>
        <v>0</v>
      </c>
    </row>
    <row r="1195" spans="1:4" ht="13.5" customHeight="1">
      <c r="A1195" s="197" t="s">
        <v>981</v>
      </c>
      <c r="B1195" s="188">
        <f t="shared" si="18"/>
        <v>0</v>
      </c>
      <c r="C1195" s="190"/>
      <c r="D1195" s="190"/>
    </row>
    <row r="1196" spans="1:4" ht="13.5" customHeight="1">
      <c r="A1196" s="197" t="s">
        <v>982</v>
      </c>
      <c r="B1196" s="188">
        <f t="shared" si="18"/>
        <v>0</v>
      </c>
      <c r="C1196" s="190"/>
      <c r="D1196" s="190"/>
    </row>
    <row r="1197" spans="1:4" ht="13.5" customHeight="1">
      <c r="A1197" s="197" t="s">
        <v>983</v>
      </c>
      <c r="B1197" s="188">
        <f t="shared" si="18"/>
        <v>0</v>
      </c>
      <c r="C1197" s="190"/>
      <c r="D1197" s="190"/>
    </row>
    <row r="1198" spans="1:4" ht="13.5" customHeight="1">
      <c r="A1198" s="197" t="s">
        <v>984</v>
      </c>
      <c r="B1198" s="188">
        <f t="shared" si="18"/>
        <v>0</v>
      </c>
      <c r="C1198" s="190"/>
      <c r="D1198" s="190"/>
    </row>
    <row r="1199" spans="1:4" ht="13.5" customHeight="1">
      <c r="A1199" s="197" t="s">
        <v>985</v>
      </c>
      <c r="B1199" s="188">
        <f t="shared" si="18"/>
        <v>0</v>
      </c>
      <c r="C1199" s="190"/>
      <c r="D1199" s="190"/>
    </row>
    <row r="1200" spans="1:4" ht="13.5" customHeight="1">
      <c r="A1200" s="197" t="s">
        <v>986</v>
      </c>
      <c r="B1200" s="188">
        <f t="shared" si="18"/>
        <v>0</v>
      </c>
      <c r="C1200" s="190"/>
      <c r="D1200" s="190"/>
    </row>
    <row r="1201" spans="1:4" ht="13.5" customHeight="1">
      <c r="A1201" s="197" t="s">
        <v>987</v>
      </c>
      <c r="B1201" s="188">
        <f t="shared" si="18"/>
        <v>0</v>
      </c>
      <c r="C1201" s="190"/>
      <c r="D1201" s="190"/>
    </row>
    <row r="1202" spans="1:4" ht="13.5" customHeight="1">
      <c r="A1202" s="197" t="s">
        <v>988</v>
      </c>
      <c r="B1202" s="188">
        <f t="shared" si="18"/>
        <v>0</v>
      </c>
      <c r="C1202" s="190"/>
      <c r="D1202" s="190"/>
    </row>
    <row r="1203" spans="1:4" ht="13.5" customHeight="1">
      <c r="A1203" s="197" t="s">
        <v>989</v>
      </c>
      <c r="B1203" s="188">
        <f t="shared" si="18"/>
        <v>0</v>
      </c>
      <c r="C1203" s="190"/>
      <c r="D1203" s="190"/>
    </row>
    <row r="1204" spans="1:4" ht="13.5" customHeight="1">
      <c r="A1204" s="197" t="s">
        <v>990</v>
      </c>
      <c r="B1204" s="188">
        <f t="shared" si="18"/>
        <v>0</v>
      </c>
      <c r="C1204" s="190"/>
      <c r="D1204" s="190"/>
    </row>
    <row r="1205" spans="1:4" ht="13.5" customHeight="1">
      <c r="A1205" s="197" t="s">
        <v>991</v>
      </c>
      <c r="B1205" s="188">
        <f t="shared" si="18"/>
        <v>0</v>
      </c>
      <c r="C1205" s="190"/>
      <c r="D1205" s="190"/>
    </row>
    <row r="1206" spans="1:4" ht="13.5" customHeight="1">
      <c r="A1206" s="187" t="s">
        <v>68</v>
      </c>
      <c r="B1206" s="188">
        <f t="shared" si="18"/>
        <v>1247</v>
      </c>
      <c r="C1206" s="190"/>
      <c r="D1206" s="190">
        <f>D1207+D1219+D1225+D1231+D1239+D1252+D1256+D1262</f>
        <v>1247</v>
      </c>
    </row>
    <row r="1207" spans="1:4" ht="13.5" customHeight="1">
      <c r="A1207" s="191" t="s">
        <v>992</v>
      </c>
      <c r="B1207" s="188">
        <f t="shared" si="18"/>
        <v>367</v>
      </c>
      <c r="C1207" s="190"/>
      <c r="D1207" s="190">
        <f>SUM(D1208:D1218)</f>
        <v>367</v>
      </c>
    </row>
    <row r="1208" spans="1:4" ht="13.5" customHeight="1">
      <c r="A1208" s="197" t="s">
        <v>89</v>
      </c>
      <c r="B1208" s="188">
        <f t="shared" si="18"/>
        <v>310</v>
      </c>
      <c r="C1208" s="190"/>
      <c r="D1208" s="190">
        <v>310</v>
      </c>
    </row>
    <row r="1209" spans="1:4" ht="13.5" customHeight="1">
      <c r="A1209" s="197" t="s">
        <v>90</v>
      </c>
      <c r="B1209" s="188">
        <f t="shared" si="18"/>
        <v>0</v>
      </c>
      <c r="C1209" s="190"/>
      <c r="D1209" s="190"/>
    </row>
    <row r="1210" spans="1:4" ht="13.5" customHeight="1">
      <c r="A1210" s="197" t="s">
        <v>91</v>
      </c>
      <c r="B1210" s="188">
        <f t="shared" si="18"/>
        <v>0</v>
      </c>
      <c r="C1210" s="190"/>
      <c r="D1210" s="190"/>
    </row>
    <row r="1211" spans="1:4" ht="13.5" customHeight="1">
      <c r="A1211" s="197" t="s">
        <v>993</v>
      </c>
      <c r="B1211" s="188">
        <f t="shared" si="18"/>
        <v>0</v>
      </c>
      <c r="C1211" s="190"/>
      <c r="D1211" s="190"/>
    </row>
    <row r="1212" spans="1:4" ht="13.5" customHeight="1">
      <c r="A1212" s="197" t="s">
        <v>994</v>
      </c>
      <c r="B1212" s="188">
        <f t="shared" si="18"/>
        <v>0</v>
      </c>
      <c r="C1212" s="190"/>
      <c r="D1212" s="190"/>
    </row>
    <row r="1213" spans="1:4" ht="13.5" customHeight="1">
      <c r="A1213" s="197" t="s">
        <v>995</v>
      </c>
      <c r="B1213" s="188">
        <f t="shared" si="18"/>
        <v>55</v>
      </c>
      <c r="C1213" s="190"/>
      <c r="D1213" s="190">
        <v>55</v>
      </c>
    </row>
    <row r="1214" spans="1:4" ht="13.5" customHeight="1">
      <c r="A1214" s="197" t="s">
        <v>996</v>
      </c>
      <c r="B1214" s="188">
        <f t="shared" si="18"/>
        <v>0</v>
      </c>
      <c r="C1214" s="190"/>
      <c r="D1214" s="190"/>
    </row>
    <row r="1215" spans="1:4" ht="13.5" customHeight="1">
      <c r="A1215" s="197" t="s">
        <v>997</v>
      </c>
      <c r="B1215" s="188">
        <f t="shared" si="18"/>
        <v>0</v>
      </c>
      <c r="C1215" s="190"/>
      <c r="D1215" s="190"/>
    </row>
    <row r="1216" spans="1:4" ht="13.5" customHeight="1">
      <c r="A1216" s="197" t="s">
        <v>998</v>
      </c>
      <c r="B1216" s="188">
        <f t="shared" si="18"/>
        <v>0</v>
      </c>
      <c r="C1216" s="190"/>
      <c r="D1216" s="190"/>
    </row>
    <row r="1217" spans="1:4" ht="13.5" customHeight="1">
      <c r="A1217" s="197" t="s">
        <v>98</v>
      </c>
      <c r="B1217" s="188">
        <f t="shared" si="18"/>
        <v>0</v>
      </c>
      <c r="C1217" s="190"/>
      <c r="D1217" s="190"/>
    </row>
    <row r="1218" spans="1:4" ht="13.5" customHeight="1">
      <c r="A1218" s="197" t="s">
        <v>999</v>
      </c>
      <c r="B1218" s="188">
        <f t="shared" si="18"/>
        <v>2</v>
      </c>
      <c r="C1218" s="190"/>
      <c r="D1218" s="190">
        <v>2</v>
      </c>
    </row>
    <row r="1219" spans="1:4" ht="13.5" customHeight="1">
      <c r="A1219" s="191" t="s">
        <v>1000</v>
      </c>
      <c r="B1219" s="188">
        <f t="shared" si="18"/>
        <v>850</v>
      </c>
      <c r="C1219" s="190"/>
      <c r="D1219" s="190">
        <f>SUM(D1220:D1224)</f>
        <v>850</v>
      </c>
    </row>
    <row r="1220" spans="1:4" ht="13.5" customHeight="1">
      <c r="A1220" s="197" t="s">
        <v>89</v>
      </c>
      <c r="B1220" s="188">
        <f t="shared" si="18"/>
        <v>0</v>
      </c>
      <c r="C1220" s="190"/>
      <c r="D1220" s="190"/>
    </row>
    <row r="1221" spans="1:4" ht="13.5" customHeight="1">
      <c r="A1221" s="197" t="s">
        <v>413</v>
      </c>
      <c r="B1221" s="188">
        <f t="shared" si="18"/>
        <v>0</v>
      </c>
      <c r="C1221" s="190"/>
      <c r="D1221" s="190"/>
    </row>
    <row r="1222" spans="1:4" ht="13.5" customHeight="1">
      <c r="A1222" s="197" t="s">
        <v>91</v>
      </c>
      <c r="B1222" s="188">
        <f t="shared" si="19" ref="B1222:B1274">D1222-C1222</f>
        <v>0</v>
      </c>
      <c r="C1222" s="190"/>
      <c r="D1222" s="190"/>
    </row>
    <row r="1223" spans="1:4" ht="13.5" customHeight="1">
      <c r="A1223" s="197" t="s">
        <v>1001</v>
      </c>
      <c r="B1223" s="188">
        <f t="shared" si="19"/>
        <v>0</v>
      </c>
      <c r="C1223" s="190"/>
      <c r="D1223" s="190"/>
    </row>
    <row r="1224" spans="1:4" ht="13.5" customHeight="1">
      <c r="A1224" s="197" t="s">
        <v>1002</v>
      </c>
      <c r="B1224" s="188">
        <f t="shared" si="19"/>
        <v>850</v>
      </c>
      <c r="C1224" s="190"/>
      <c r="D1224" s="190">
        <v>850</v>
      </c>
    </row>
    <row r="1225" spans="1:4" ht="13.5" customHeight="1">
      <c r="A1225" s="191" t="s">
        <v>1003</v>
      </c>
      <c r="B1225" s="188">
        <f t="shared" si="19"/>
        <v>0</v>
      </c>
      <c r="C1225" s="190"/>
      <c r="D1225" s="190">
        <f>SUM(D1226:D1230)</f>
        <v>0</v>
      </c>
    </row>
    <row r="1226" spans="1:4" ht="13.5" customHeight="1">
      <c r="A1226" s="197" t="s">
        <v>89</v>
      </c>
      <c r="B1226" s="188">
        <f t="shared" si="19"/>
        <v>0</v>
      </c>
      <c r="C1226" s="190"/>
      <c r="D1226" s="190"/>
    </row>
    <row r="1227" spans="1:4" ht="13.5" customHeight="1">
      <c r="A1227" s="197" t="s">
        <v>90</v>
      </c>
      <c r="B1227" s="188">
        <f t="shared" si="19"/>
        <v>0</v>
      </c>
      <c r="C1227" s="190"/>
      <c r="D1227" s="190"/>
    </row>
    <row r="1228" spans="1:4" ht="13.5" customHeight="1">
      <c r="A1228" s="197" t="s">
        <v>91</v>
      </c>
      <c r="B1228" s="188">
        <f t="shared" si="19"/>
        <v>0</v>
      </c>
      <c r="C1228" s="190"/>
      <c r="D1228" s="190"/>
    </row>
    <row r="1229" spans="1:4" ht="13.5" customHeight="1">
      <c r="A1229" s="197" t="s">
        <v>1004</v>
      </c>
      <c r="B1229" s="188">
        <f t="shared" si="19"/>
        <v>0</v>
      </c>
      <c r="C1229" s="190"/>
      <c r="D1229" s="190"/>
    </row>
    <row r="1230" spans="1:4" ht="13.5" customHeight="1">
      <c r="A1230" s="197" t="s">
        <v>1005</v>
      </c>
      <c r="B1230" s="188">
        <f t="shared" si="19"/>
        <v>0</v>
      </c>
      <c r="C1230" s="190"/>
      <c r="D1230" s="190"/>
    </row>
    <row r="1231" spans="1:4" ht="13.5" customHeight="1">
      <c r="A1231" s="191" t="s">
        <v>1006</v>
      </c>
      <c r="B1231" s="188">
        <f t="shared" si="19"/>
        <v>0</v>
      </c>
      <c r="C1231" s="190"/>
      <c r="D1231" s="190">
        <f>SUM(D1232:D1238)</f>
        <v>0</v>
      </c>
    </row>
    <row r="1232" spans="1:4" ht="13.5" customHeight="1">
      <c r="A1232" s="197" t="s">
        <v>89</v>
      </c>
      <c r="B1232" s="188">
        <f t="shared" si="19"/>
        <v>0</v>
      </c>
      <c r="C1232" s="190"/>
      <c r="D1232" s="190"/>
    </row>
    <row r="1233" spans="1:4" ht="13.5" customHeight="1">
      <c r="A1233" s="197" t="s">
        <v>90</v>
      </c>
      <c r="B1233" s="188">
        <f t="shared" si="19"/>
        <v>0</v>
      </c>
      <c r="C1233" s="190"/>
      <c r="D1233" s="190"/>
    </row>
    <row r="1234" spans="1:4" ht="13.5" customHeight="1">
      <c r="A1234" s="197" t="s">
        <v>91</v>
      </c>
      <c r="B1234" s="188">
        <f t="shared" si="19"/>
        <v>0</v>
      </c>
      <c r="C1234" s="190"/>
      <c r="D1234" s="190"/>
    </row>
    <row r="1235" spans="1:4" ht="13.5" customHeight="1">
      <c r="A1235" s="197" t="s">
        <v>1007</v>
      </c>
      <c r="B1235" s="188">
        <f t="shared" si="19"/>
        <v>0</v>
      </c>
      <c r="C1235" s="190"/>
      <c r="D1235" s="190"/>
    </row>
    <row r="1236" spans="1:4" ht="13.5" customHeight="1">
      <c r="A1236" s="197" t="s">
        <v>1008</v>
      </c>
      <c r="B1236" s="188">
        <f t="shared" si="19"/>
        <v>0</v>
      </c>
      <c r="C1236" s="190"/>
      <c r="D1236" s="190"/>
    </row>
    <row r="1237" spans="1:4" ht="13.5" customHeight="1">
      <c r="A1237" s="197" t="s">
        <v>98</v>
      </c>
      <c r="B1237" s="188">
        <f t="shared" si="19"/>
        <v>0</v>
      </c>
      <c r="C1237" s="190"/>
      <c r="D1237" s="190"/>
    </row>
    <row r="1238" spans="1:4" ht="13.5" customHeight="1">
      <c r="A1238" s="197" t="s">
        <v>1009</v>
      </c>
      <c r="B1238" s="188">
        <f t="shared" si="19"/>
        <v>0</v>
      </c>
      <c r="C1238" s="190"/>
      <c r="D1238" s="190"/>
    </row>
    <row r="1239" spans="1:4" ht="13.5" customHeight="1">
      <c r="A1239" s="191" t="s">
        <v>1010</v>
      </c>
      <c r="B1239" s="188">
        <f t="shared" si="19"/>
        <v>30</v>
      </c>
      <c r="C1239" s="190"/>
      <c r="D1239" s="190">
        <f>SUM(D1240:D1251)</f>
        <v>30</v>
      </c>
    </row>
    <row r="1240" spans="1:4" ht="13.5" customHeight="1">
      <c r="A1240" s="197" t="s">
        <v>89</v>
      </c>
      <c r="B1240" s="188">
        <f t="shared" si="19"/>
        <v>19</v>
      </c>
      <c r="C1240" s="190"/>
      <c r="D1240" s="190">
        <v>19</v>
      </c>
    </row>
    <row r="1241" spans="1:4" ht="13.5" customHeight="1">
      <c r="A1241" s="197" t="s">
        <v>90</v>
      </c>
      <c r="B1241" s="188">
        <f t="shared" si="19"/>
        <v>1</v>
      </c>
      <c r="C1241" s="190"/>
      <c r="D1241" s="190">
        <v>1</v>
      </c>
    </row>
    <row r="1242" spans="1:4" ht="13.5" customHeight="1">
      <c r="A1242" s="197" t="s">
        <v>91</v>
      </c>
      <c r="B1242" s="188">
        <f t="shared" si="19"/>
        <v>0</v>
      </c>
      <c r="C1242" s="190"/>
      <c r="D1242" s="190"/>
    </row>
    <row r="1243" spans="1:4" ht="13.5" customHeight="1">
      <c r="A1243" s="197" t="s">
        <v>1011</v>
      </c>
      <c r="B1243" s="188">
        <f t="shared" si="19"/>
        <v>0</v>
      </c>
      <c r="C1243" s="190"/>
      <c r="D1243" s="190"/>
    </row>
    <row r="1244" spans="1:4" ht="13.5" customHeight="1">
      <c r="A1244" s="197" t="s">
        <v>1012</v>
      </c>
      <c r="B1244" s="188">
        <f t="shared" si="19"/>
        <v>0</v>
      </c>
      <c r="C1244" s="190"/>
      <c r="D1244" s="190"/>
    </row>
    <row r="1245" spans="1:4" ht="13.5" customHeight="1">
      <c r="A1245" s="197" t="s">
        <v>1013</v>
      </c>
      <c r="B1245" s="188">
        <f t="shared" si="19"/>
        <v>0</v>
      </c>
      <c r="C1245" s="190"/>
      <c r="D1245" s="190"/>
    </row>
    <row r="1246" spans="1:4" ht="13.5" customHeight="1">
      <c r="A1246" s="197" t="s">
        <v>1014</v>
      </c>
      <c r="B1246" s="188">
        <f t="shared" si="19"/>
        <v>0</v>
      </c>
      <c r="C1246" s="190"/>
      <c r="D1246" s="190"/>
    </row>
    <row r="1247" spans="1:4" ht="13.5" customHeight="1">
      <c r="A1247" s="197" t="s">
        <v>1015</v>
      </c>
      <c r="B1247" s="188">
        <f t="shared" si="19"/>
        <v>0</v>
      </c>
      <c r="C1247" s="190"/>
      <c r="D1247" s="190"/>
    </row>
    <row r="1248" spans="1:4" ht="13.5" customHeight="1">
      <c r="A1248" s="197" t="s">
        <v>1016</v>
      </c>
      <c r="B1248" s="188">
        <f t="shared" si="19"/>
        <v>0</v>
      </c>
      <c r="C1248" s="190"/>
      <c r="D1248" s="190"/>
    </row>
    <row r="1249" spans="1:4" ht="13.5" customHeight="1">
      <c r="A1249" s="197" t="s">
        <v>1017</v>
      </c>
      <c r="B1249" s="188">
        <f t="shared" si="19"/>
        <v>0</v>
      </c>
      <c r="C1249" s="190"/>
      <c r="D1249" s="190"/>
    </row>
    <row r="1250" spans="1:4" ht="13.5" customHeight="1">
      <c r="A1250" s="197" t="s">
        <v>1018</v>
      </c>
      <c r="B1250" s="188">
        <f t="shared" si="19"/>
        <v>0</v>
      </c>
      <c r="C1250" s="190"/>
      <c r="D1250" s="190"/>
    </row>
    <row r="1251" spans="1:4" ht="13.5" customHeight="1">
      <c r="A1251" s="197" t="s">
        <v>1019</v>
      </c>
      <c r="B1251" s="188">
        <f t="shared" si="19"/>
        <v>10</v>
      </c>
      <c r="C1251" s="190"/>
      <c r="D1251" s="190">
        <v>10</v>
      </c>
    </row>
    <row r="1252" spans="1:4" ht="13.5" customHeight="1">
      <c r="A1252" s="191" t="s">
        <v>1020</v>
      </c>
      <c r="B1252" s="188">
        <f t="shared" si="19"/>
        <v>0</v>
      </c>
      <c r="C1252" s="190"/>
      <c r="D1252" s="190">
        <f>SUM(D1253:D1255)</f>
        <v>0</v>
      </c>
    </row>
    <row r="1253" spans="1:4" ht="13.5" customHeight="1">
      <c r="A1253" s="197" t="s">
        <v>1021</v>
      </c>
      <c r="B1253" s="188">
        <f t="shared" si="19"/>
        <v>0</v>
      </c>
      <c r="C1253" s="190"/>
      <c r="D1253" s="190"/>
    </row>
    <row r="1254" spans="1:4" ht="13.5" customHeight="1">
      <c r="A1254" s="197" t="s">
        <v>1022</v>
      </c>
      <c r="B1254" s="188">
        <f t="shared" si="19"/>
        <v>0</v>
      </c>
      <c r="C1254" s="190"/>
      <c r="D1254" s="190"/>
    </row>
    <row r="1255" spans="1:4" ht="13.5" customHeight="1">
      <c r="A1255" s="197" t="s">
        <v>1023</v>
      </c>
      <c r="B1255" s="188">
        <f t="shared" si="19"/>
        <v>0</v>
      </c>
      <c r="C1255" s="190"/>
      <c r="D1255" s="190"/>
    </row>
    <row r="1256" spans="1:4" ht="13.5" customHeight="1">
      <c r="A1256" s="191" t="s">
        <v>1024</v>
      </c>
      <c r="B1256" s="188">
        <f t="shared" si="19"/>
        <v>0</v>
      </c>
      <c r="C1256" s="190"/>
      <c r="D1256" s="190">
        <f>SUM(D1257:D1261)</f>
        <v>0</v>
      </c>
    </row>
    <row r="1257" spans="1:4" ht="13.5" customHeight="1">
      <c r="A1257" s="197" t="s">
        <v>1025</v>
      </c>
      <c r="B1257" s="188">
        <f t="shared" si="19"/>
        <v>0</v>
      </c>
      <c r="C1257" s="190"/>
      <c r="D1257" s="190"/>
    </row>
    <row r="1258" spans="1:4" ht="13.5" customHeight="1">
      <c r="A1258" s="197" t="s">
        <v>1026</v>
      </c>
      <c r="B1258" s="188">
        <f t="shared" si="19"/>
        <v>0</v>
      </c>
      <c r="C1258" s="190"/>
      <c r="D1258" s="190"/>
    </row>
    <row r="1259" spans="1:4" ht="13.5" customHeight="1">
      <c r="A1259" s="197" t="s">
        <v>1027</v>
      </c>
      <c r="B1259" s="188">
        <f t="shared" si="19"/>
        <v>0</v>
      </c>
      <c r="C1259" s="190"/>
      <c r="D1259" s="190"/>
    </row>
    <row r="1260" spans="1:4" ht="13.5" customHeight="1">
      <c r="A1260" s="197" t="s">
        <v>1028</v>
      </c>
      <c r="B1260" s="188">
        <f t="shared" si="19"/>
        <v>0</v>
      </c>
      <c r="C1260" s="190"/>
      <c r="D1260" s="190"/>
    </row>
    <row r="1261" spans="1:4" ht="13.5" customHeight="1">
      <c r="A1261" s="197" t="s">
        <v>1029</v>
      </c>
      <c r="B1261" s="188">
        <f t="shared" si="19"/>
        <v>0</v>
      </c>
      <c r="C1261" s="190"/>
      <c r="D1261" s="190"/>
    </row>
    <row r="1262" spans="1:4" ht="13.5" customHeight="1">
      <c r="A1262" s="191" t="s">
        <v>1030</v>
      </c>
      <c r="B1262" s="188">
        <f t="shared" si="19"/>
        <v>0</v>
      </c>
      <c r="C1262" s="190"/>
      <c r="D1262" s="190"/>
    </row>
    <row r="1263" spans="1:4" ht="13.5" customHeight="1">
      <c r="A1263" s="187" t="s">
        <v>69</v>
      </c>
      <c r="B1263" s="188">
        <f t="shared" si="19"/>
        <v>6000</v>
      </c>
      <c r="C1263" s="190"/>
      <c r="D1263" s="190">
        <v>6000</v>
      </c>
    </row>
    <row r="1264" spans="1:4" ht="13.5" customHeight="1">
      <c r="A1264" s="187" t="s">
        <v>70</v>
      </c>
      <c r="B1264" s="188">
        <f t="shared" si="19"/>
        <v>0</v>
      </c>
      <c r="C1264" s="190">
        <f>C1265</f>
        <v>10072</v>
      </c>
      <c r="D1264" s="190">
        <f>D1265</f>
        <v>10072</v>
      </c>
    </row>
    <row r="1265" spans="1:4" ht="13.5" customHeight="1">
      <c r="A1265" s="191" t="s">
        <v>1031</v>
      </c>
      <c r="B1265" s="188">
        <f t="shared" si="19"/>
        <v>0</v>
      </c>
      <c r="C1265" s="190">
        <f>SUM(C1266:C1269)</f>
        <v>10072</v>
      </c>
      <c r="D1265" s="190">
        <f>SUM(D1266:D1269)</f>
        <v>10072</v>
      </c>
    </row>
    <row r="1266" spans="1:4" ht="13.5" customHeight="1">
      <c r="A1266" s="197" t="s">
        <v>1032</v>
      </c>
      <c r="B1266" s="188">
        <f t="shared" si="19"/>
        <v>0</v>
      </c>
      <c r="C1266" s="190">
        <v>10072</v>
      </c>
      <c r="D1266" s="190">
        <v>10072</v>
      </c>
    </row>
    <row r="1267" spans="1:4" ht="13.5" customHeight="1">
      <c r="A1267" s="197" t="s">
        <v>1033</v>
      </c>
      <c r="B1267" s="188">
        <f t="shared" si="19"/>
        <v>0</v>
      </c>
      <c r="C1267" s="190"/>
      <c r="D1267" s="190"/>
    </row>
    <row r="1268" spans="1:4" ht="13.5" customHeight="1">
      <c r="A1268" s="197" t="s">
        <v>1034</v>
      </c>
      <c r="B1268" s="188">
        <f t="shared" si="19"/>
        <v>0</v>
      </c>
      <c r="C1268" s="190"/>
      <c r="D1268" s="190"/>
    </row>
    <row r="1269" spans="1:4" ht="13.5" customHeight="1">
      <c r="A1269" s="197" t="s">
        <v>1035</v>
      </c>
      <c r="B1269" s="188">
        <f t="shared" si="19"/>
        <v>0</v>
      </c>
      <c r="C1269" s="190"/>
      <c r="D1269" s="190"/>
    </row>
    <row r="1270" spans="1:4" ht="13.5" customHeight="1">
      <c r="A1270" s="187" t="s">
        <v>71</v>
      </c>
      <c r="B1270" s="188">
        <f t="shared" si="19"/>
        <v>0</v>
      </c>
      <c r="C1270" s="190"/>
      <c r="D1270" s="190">
        <f>D1271</f>
        <v>0</v>
      </c>
    </row>
    <row r="1271" spans="1:4" ht="13.5" customHeight="1">
      <c r="A1271" s="191" t="s">
        <v>1036</v>
      </c>
      <c r="B1271" s="188">
        <f t="shared" si="19"/>
        <v>0</v>
      </c>
      <c r="C1271" s="190"/>
      <c r="D1271" s="190"/>
    </row>
    <row r="1272" spans="1:4" ht="13.5" customHeight="1">
      <c r="A1272" s="187" t="s">
        <v>72</v>
      </c>
      <c r="B1272" s="188">
        <f t="shared" si="19"/>
        <v>0</v>
      </c>
      <c r="C1272" s="190">
        <f>C1273+C1274</f>
        <v>39300</v>
      </c>
      <c r="D1272" s="190">
        <f>D1273+D1274</f>
        <v>39300</v>
      </c>
    </row>
    <row r="1273" spans="1:4" ht="13.5" customHeight="1">
      <c r="A1273" s="191" t="s">
        <v>1037</v>
      </c>
      <c r="B1273" s="188">
        <f t="shared" si="19"/>
        <v>0</v>
      </c>
      <c r="C1273" s="190">
        <v>39300</v>
      </c>
      <c r="D1273" s="190">
        <v>39300</v>
      </c>
    </row>
    <row r="1274" spans="1:4" ht="13.5" customHeight="1">
      <c r="A1274" s="191" t="s">
        <v>892</v>
      </c>
      <c r="B1274" s="188">
        <f t="shared" si="19"/>
        <v>0</v>
      </c>
      <c r="C1274" s="190"/>
      <c r="D1274" s="190"/>
    </row>
    <row r="1275" spans="1:4" ht="13.5" customHeight="1">
      <c r="A1275" s="191"/>
      <c r="B1275" s="199"/>
      <c r="C1275" s="190"/>
      <c r="D1275" s="190"/>
    </row>
    <row r="1276" spans="1:4" ht="13.5" customHeight="1">
      <c r="A1276" s="191"/>
      <c r="B1276" s="199"/>
      <c r="C1276" s="190"/>
      <c r="D1276" s="190"/>
    </row>
    <row r="1277" spans="1:4" ht="13.5" customHeight="1">
      <c r="A1277" s="200" t="s">
        <v>73</v>
      </c>
      <c r="B1277" s="188">
        <f t="shared" si="20" ref="B1277:D1277">B1272+B1270+B1264+B1263+B1206+B1153+B1133+B1089+B1079+B1064+B1044+B978+B914+B803+B784+B711+B639+B519+B462+B408+B355+B264+B252+B249+B5</f>
        <v>169772</v>
      </c>
      <c r="C1277" s="190">
        <f t="shared" si="20"/>
        <v>366556</v>
      </c>
      <c r="D1277" s="190">
        <f t="shared" si="20"/>
        <v>536328</v>
      </c>
    </row>
  </sheetData>
  <mergeCells count="1">
    <mergeCell ref="A2:D2"/>
  </mergeCells>
  <printOptions horizontalCentered="1"/>
  <pageMargins left="0.33" right="0.52" top="0.748031496062992" bottom="0.748031496062992" header="0.31496062992126" footer="0.31496062992126"/>
  <pageSetup firstPageNumber="-4105" useFirstPageNumber="1" horizontalDpi="1200" verticalDpi="1200" orientation="portrait" paperSize="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d905df55-07dc-456b-8a9e-2ba4409f5968}">
  <sheetPr>
    <tabColor indexed="37"/>
  </sheetPr>
  <dimension ref="A1:D32"/>
  <sheetViews>
    <sheetView showZeros="0" workbookViewId="0" topLeftCell="A1">
      <pane xSplit="1" ySplit="4" topLeftCell="B23" activePane="bottomRight" state="frozen"/>
      <selection pane="topLeft" activeCell="A1" sqref="A1"/>
      <selection pane="bottomLeft" activeCell="A1" sqref="A1"/>
      <selection pane="topRight" activeCell="A1" sqref="A1"/>
      <selection pane="bottomRight" activeCell="H14" sqref="H14"/>
    </sheetView>
  </sheetViews>
  <sheetFormatPr defaultColWidth="9" defaultRowHeight="13.5" customHeight="1" outlineLevelCol="3"/>
  <cols>
    <col min="1" max="1" width="47.6" style="106" customWidth="1"/>
    <col min="2" max="2" width="19.8" style="106" customWidth="1"/>
    <col min="3" max="3" width="13.5" style="106" hidden="1" customWidth="1"/>
    <col min="4" max="16384" width="9" style="106"/>
  </cols>
  <sheetData>
    <row r="1" spans="1:3" ht="13.5" customHeight="1">
      <c r="A1" s="106" t="s">
        <v>1038</v>
      </c>
      <c r="B1" s="106"/>
      <c r="C1" s="106"/>
    </row>
    <row r="2" spans="1:3" ht="48" customHeight="1">
      <c r="A2" s="123" t="s">
        <v>1039</v>
      </c>
      <c r="B2" s="123"/>
      <c r="C2" s="123"/>
    </row>
    <row r="3" spans="1:3" ht="21.75" customHeight="1">
      <c r="A3" s="106"/>
      <c r="B3" s="109" t="s">
        <v>2</v>
      </c>
      <c r="C3" s="106"/>
    </row>
    <row r="4" spans="1:3" ht="40.5" customHeight="1">
      <c r="A4" s="169" t="s">
        <v>3</v>
      </c>
      <c r="B4" s="170" t="s">
        <v>4</v>
      </c>
      <c r="C4" s="169" t="s">
        <v>1040</v>
      </c>
    </row>
    <row r="5" spans="1:3" ht="17.25" customHeight="1">
      <c r="A5" s="171" t="s">
        <v>1041</v>
      </c>
      <c r="B5" s="172">
        <v>126951</v>
      </c>
      <c r="C5" s="173"/>
    </row>
    <row r="6" spans="1:3" ht="17.25" customHeight="1">
      <c r="A6" s="174" t="s">
        <v>1042</v>
      </c>
      <c r="B6" s="175">
        <v>58918</v>
      </c>
      <c r="C6" s="173"/>
    </row>
    <row r="7" spans="1:4" ht="17.25" customHeight="1">
      <c r="A7" s="174" t="s">
        <v>1043</v>
      </c>
      <c r="B7" s="118">
        <v>32928</v>
      </c>
      <c r="C7" s="173"/>
      <c r="D7" s="176"/>
    </row>
    <row r="8" spans="1:3" ht="17.25" customHeight="1">
      <c r="A8" s="174" t="s">
        <v>1044</v>
      </c>
      <c r="B8" s="118">
        <v>914</v>
      </c>
      <c r="C8" s="173"/>
    </row>
    <row r="9" spans="1:3" ht="17.25" customHeight="1">
      <c r="A9" s="174" t="s">
        <v>1045</v>
      </c>
      <c r="B9" s="175">
        <v>6864</v>
      </c>
      <c r="C9" s="173"/>
    </row>
    <row r="10" spans="1:3" ht="17.25" customHeight="1">
      <c r="A10" s="174" t="s">
        <v>1046</v>
      </c>
      <c r="B10" s="175">
        <v>15711</v>
      </c>
      <c r="C10" s="173"/>
    </row>
    <row r="11" spans="1:3" ht="17.25" customHeight="1">
      <c r="A11" s="174" t="s">
        <v>1047</v>
      </c>
      <c r="B11" s="175">
        <v>11127</v>
      </c>
      <c r="C11" s="173"/>
    </row>
    <row r="12" spans="1:3" ht="17.25" customHeight="1">
      <c r="A12" s="174" t="s">
        <v>1048</v>
      </c>
      <c r="B12" s="175">
        <v>489</v>
      </c>
      <c r="C12" s="173"/>
    </row>
    <row r="13" spans="1:3" ht="17.25" customHeight="1">
      <c r="A13" s="174"/>
      <c r="B13" s="175"/>
      <c r="C13" s="173"/>
    </row>
    <row r="14" spans="1:3" ht="17.25" customHeight="1">
      <c r="A14" s="171" t="s">
        <v>1049</v>
      </c>
      <c r="B14" s="172">
        <v>12950</v>
      </c>
      <c r="C14" s="173"/>
    </row>
    <row r="15" spans="1:3" ht="17.25" customHeight="1">
      <c r="A15" s="174" t="s">
        <v>1050</v>
      </c>
      <c r="B15" s="175">
        <v>12300</v>
      </c>
      <c r="C15" s="173"/>
    </row>
    <row r="16" spans="1:3" ht="17.25" customHeight="1">
      <c r="A16" s="174" t="s">
        <v>1051</v>
      </c>
      <c r="B16" s="175">
        <v>40</v>
      </c>
      <c r="C16" s="173"/>
    </row>
    <row r="17" spans="1:3" ht="17.25" customHeight="1">
      <c r="A17" s="174" t="s">
        <v>1052</v>
      </c>
      <c r="B17" s="175">
        <v>458</v>
      </c>
      <c r="C17" s="173"/>
    </row>
    <row r="18" spans="1:3" ht="17.25" customHeight="1">
      <c r="A18" s="174" t="s">
        <v>1053</v>
      </c>
      <c r="B18" s="175">
        <v>152</v>
      </c>
      <c r="C18" s="173"/>
    </row>
    <row r="19" spans="1:3" ht="17.25" customHeight="1">
      <c r="A19" s="171" t="s">
        <v>1054</v>
      </c>
      <c r="B19" s="172">
        <v>6692</v>
      </c>
      <c r="C19" s="173"/>
    </row>
    <row r="20" spans="1:3" ht="17.25" customHeight="1">
      <c r="A20" s="174" t="s">
        <v>1055</v>
      </c>
      <c r="B20" s="175">
        <v>617</v>
      </c>
      <c r="C20" s="173"/>
    </row>
    <row r="21" spans="1:3" ht="17.25" customHeight="1">
      <c r="A21" s="174" t="s">
        <v>1056</v>
      </c>
      <c r="B21" s="175">
        <v>2421</v>
      </c>
      <c r="C21" s="173"/>
    </row>
    <row r="22" spans="1:3" ht="17.25" customHeight="1">
      <c r="A22" s="174" t="s">
        <v>1057</v>
      </c>
      <c r="B22" s="175">
        <v>3296</v>
      </c>
      <c r="C22" s="173"/>
    </row>
    <row r="23" spans="1:3" ht="17.25" customHeight="1">
      <c r="A23" s="174" t="s">
        <v>1058</v>
      </c>
      <c r="B23" s="175">
        <v>295</v>
      </c>
      <c r="C23" s="173"/>
    </row>
    <row r="24" spans="1:3" ht="17.25" customHeight="1">
      <c r="A24" s="174" t="s">
        <v>1059</v>
      </c>
      <c r="B24" s="175">
        <v>63</v>
      </c>
      <c r="C24" s="173"/>
    </row>
    <row r="25" spans="1:3" ht="17.25" customHeight="1">
      <c r="A25" s="174"/>
      <c r="B25" s="175"/>
      <c r="C25" s="173"/>
    </row>
    <row r="26" spans="1:3" ht="17.25" customHeight="1">
      <c r="A26" s="174"/>
      <c r="B26" s="175"/>
      <c r="C26" s="173"/>
    </row>
    <row r="27" spans="1:3" ht="17.25" customHeight="1">
      <c r="A27" s="174"/>
      <c r="B27" s="175"/>
      <c r="C27" s="173"/>
    </row>
    <row r="28" spans="1:3" ht="17.25" customHeight="1">
      <c r="A28" s="177"/>
      <c r="B28" s="175"/>
      <c r="C28" s="173"/>
    </row>
    <row r="29" spans="1:3" ht="17.25" customHeight="1">
      <c r="A29" s="174"/>
      <c r="B29" s="175"/>
      <c r="C29" s="173"/>
    </row>
    <row r="30" spans="1:3" ht="17.25" customHeight="1">
      <c r="A30" s="174"/>
      <c r="B30" s="172"/>
      <c r="C30" s="178"/>
    </row>
    <row r="31" spans="1:3" ht="13.5" customHeight="1">
      <c r="A31" s="174"/>
      <c r="B31" s="118"/>
      <c r="C31" s="106"/>
    </row>
    <row r="32" spans="1:3" ht="13.5" customHeight="1">
      <c r="A32" s="179" t="s">
        <v>84</v>
      </c>
      <c r="B32" s="172">
        <f>B5+B14+B19</f>
        <v>146593</v>
      </c>
      <c r="C32" s="106"/>
    </row>
  </sheetData>
  <mergeCells count="1">
    <mergeCell ref="A2:C2"/>
  </mergeCells>
  <printOptions horizontalCentered="1"/>
  <pageMargins left="0.33" right="0.52" top="0.748031496062992" bottom="0.748031496062992" header="0.31496062992126" footer="0.31496062992126"/>
  <pageSetup firstPageNumber="-4105" useFirstPageNumber="1" horizontalDpi="1200" verticalDpi="1200" orientation="portrait" paperSize="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74be652b-c587-47c3-bf0f-2418b8334e3b}">
  <sheetPr>
    <tabColor indexed="37"/>
  </sheetPr>
  <dimension ref="A1:B49"/>
  <sheetViews>
    <sheetView workbookViewId="0" topLeftCell="A31">
      <selection pane="topLeft" activeCell="F35" sqref="F35"/>
    </sheetView>
  </sheetViews>
  <sheetFormatPr defaultColWidth="9" defaultRowHeight="13.5" outlineLevelCol="1"/>
  <cols>
    <col min="1" max="1" width="51.3" customWidth="1"/>
    <col min="2" max="2" width="26" customWidth="1"/>
    <col min="257" max="257" width="51.3" customWidth="1"/>
    <col min="258" max="258" width="26" customWidth="1"/>
    <col min="513" max="513" width="51.3" customWidth="1"/>
    <col min="514" max="514" width="26" customWidth="1"/>
    <col min="769" max="769" width="51.3" customWidth="1"/>
    <col min="770" max="770" width="26" customWidth="1"/>
    <col min="1025" max="1025" width="51.3" customWidth="1"/>
    <col min="1026" max="1026" width="26" customWidth="1"/>
    <col min="1281" max="1281" width="51.3" customWidth="1"/>
    <col min="1282" max="1282" width="26" customWidth="1"/>
    <col min="1537" max="1537" width="51.3" customWidth="1"/>
    <col min="1538" max="1538" width="26" customWidth="1"/>
    <col min="1793" max="1793" width="51.3" customWidth="1"/>
    <col min="1794" max="1794" width="26" customWidth="1"/>
    <col min="2049" max="2049" width="51.3" customWidth="1"/>
    <col min="2050" max="2050" width="26" customWidth="1"/>
    <col min="2305" max="2305" width="51.3" customWidth="1"/>
    <col min="2306" max="2306" width="26" customWidth="1"/>
    <col min="2561" max="2561" width="51.3" customWidth="1"/>
    <col min="2562" max="2562" width="26" customWidth="1"/>
    <col min="2817" max="2817" width="51.3" customWidth="1"/>
    <col min="2818" max="2818" width="26" customWidth="1"/>
    <col min="3073" max="3073" width="51.3" customWidth="1"/>
    <col min="3074" max="3074" width="26" customWidth="1"/>
    <col min="3329" max="3329" width="51.3" customWidth="1"/>
    <col min="3330" max="3330" width="26" customWidth="1"/>
    <col min="3585" max="3585" width="51.3" customWidth="1"/>
    <col min="3586" max="3586" width="26" customWidth="1"/>
    <col min="3841" max="3841" width="51.3" customWidth="1"/>
    <col min="3842" max="3842" width="26" customWidth="1"/>
    <col min="4097" max="4097" width="51.3" customWidth="1"/>
    <col min="4098" max="4098" width="26" customWidth="1"/>
    <col min="4353" max="4353" width="51.3" customWidth="1"/>
    <col min="4354" max="4354" width="26" customWidth="1"/>
    <col min="4609" max="4609" width="51.3" customWidth="1"/>
    <col min="4610" max="4610" width="26" customWidth="1"/>
    <col min="4865" max="4865" width="51.3" customWidth="1"/>
    <col min="4866" max="4866" width="26" customWidth="1"/>
    <col min="5121" max="5121" width="51.3" customWidth="1"/>
    <col min="5122" max="5122" width="26" customWidth="1"/>
    <col min="5377" max="5377" width="51.3" customWidth="1"/>
    <col min="5378" max="5378" width="26" customWidth="1"/>
    <col min="5633" max="5633" width="51.3" customWidth="1"/>
    <col min="5634" max="5634" width="26" customWidth="1"/>
    <col min="5889" max="5889" width="51.3" customWidth="1"/>
    <col min="5890" max="5890" width="26" customWidth="1"/>
    <col min="6145" max="6145" width="51.3" customWidth="1"/>
    <col min="6146" max="6146" width="26" customWidth="1"/>
    <col min="6401" max="6401" width="51.3" customWidth="1"/>
    <col min="6402" max="6402" width="26" customWidth="1"/>
    <col min="6657" max="6657" width="51.3" customWidth="1"/>
    <col min="6658" max="6658" width="26" customWidth="1"/>
    <col min="6913" max="6913" width="51.3" customWidth="1"/>
    <col min="6914" max="6914" width="26" customWidth="1"/>
    <col min="7169" max="7169" width="51.3" customWidth="1"/>
    <col min="7170" max="7170" width="26" customWidth="1"/>
    <col min="7425" max="7425" width="51.3" customWidth="1"/>
    <col min="7426" max="7426" width="26" customWidth="1"/>
    <col min="7681" max="7681" width="51.3" customWidth="1"/>
    <col min="7682" max="7682" width="26" customWidth="1"/>
    <col min="7937" max="7937" width="51.3" customWidth="1"/>
    <col min="7938" max="7938" width="26" customWidth="1"/>
    <col min="8193" max="8193" width="51.3" customWidth="1"/>
    <col min="8194" max="8194" width="26" customWidth="1"/>
    <col min="8449" max="8449" width="51.3" customWidth="1"/>
    <col min="8450" max="8450" width="26" customWidth="1"/>
    <col min="8705" max="8705" width="51.3" customWidth="1"/>
    <col min="8706" max="8706" width="26" customWidth="1"/>
    <col min="8961" max="8961" width="51.3" customWidth="1"/>
    <col min="8962" max="8962" width="26" customWidth="1"/>
    <col min="9217" max="9217" width="51.3" customWidth="1"/>
    <col min="9218" max="9218" width="26" customWidth="1"/>
    <col min="9473" max="9473" width="51.3" customWidth="1"/>
    <col min="9474" max="9474" width="26" customWidth="1"/>
    <col min="9729" max="9729" width="51.3" customWidth="1"/>
    <col min="9730" max="9730" width="26" customWidth="1"/>
    <col min="9985" max="9985" width="51.3" customWidth="1"/>
    <col min="9986" max="9986" width="26" customWidth="1"/>
    <col min="10241" max="10241" width="51.3" customWidth="1"/>
    <col min="10242" max="10242" width="26" customWidth="1"/>
    <col min="10497" max="10497" width="51.3" customWidth="1"/>
    <col min="10498" max="10498" width="26" customWidth="1"/>
    <col min="10753" max="10753" width="51.3" customWidth="1"/>
    <col min="10754" max="10754" width="26" customWidth="1"/>
    <col min="11009" max="11009" width="51.3" customWidth="1"/>
    <col min="11010" max="11010" width="26" customWidth="1"/>
    <col min="11265" max="11265" width="51.3" customWidth="1"/>
    <col min="11266" max="11266" width="26" customWidth="1"/>
    <col min="11521" max="11521" width="51.3" customWidth="1"/>
    <col min="11522" max="11522" width="26" customWidth="1"/>
    <col min="11777" max="11777" width="51.3" customWidth="1"/>
    <col min="11778" max="11778" width="26" customWidth="1"/>
    <col min="12033" max="12033" width="51.3" customWidth="1"/>
    <col min="12034" max="12034" width="26" customWidth="1"/>
    <col min="12289" max="12289" width="51.3" customWidth="1"/>
    <col min="12290" max="12290" width="26" customWidth="1"/>
    <col min="12545" max="12545" width="51.3" customWidth="1"/>
    <col min="12546" max="12546" width="26" customWidth="1"/>
    <col min="12801" max="12801" width="51.3" customWidth="1"/>
    <col min="12802" max="12802" width="26" customWidth="1"/>
    <col min="13057" max="13057" width="51.3" customWidth="1"/>
    <col min="13058" max="13058" width="26" customWidth="1"/>
    <col min="13313" max="13313" width="51.3" customWidth="1"/>
    <col min="13314" max="13314" width="26" customWidth="1"/>
    <col min="13569" max="13569" width="51.3" customWidth="1"/>
    <col min="13570" max="13570" width="26" customWidth="1"/>
    <col min="13825" max="13825" width="51.3" customWidth="1"/>
    <col min="13826" max="13826" width="26" customWidth="1"/>
    <col min="14081" max="14081" width="51.3" customWidth="1"/>
    <col min="14082" max="14082" width="26" customWidth="1"/>
    <col min="14337" max="14337" width="51.3" customWidth="1"/>
    <col min="14338" max="14338" width="26" customWidth="1"/>
    <col min="14593" max="14593" width="51.3" customWidth="1"/>
    <col min="14594" max="14594" width="26" customWidth="1"/>
    <col min="14849" max="14849" width="51.3" customWidth="1"/>
    <col min="14850" max="14850" width="26" customWidth="1"/>
    <col min="15105" max="15105" width="51.3" customWidth="1"/>
    <col min="15106" max="15106" width="26" customWidth="1"/>
    <col min="15361" max="15361" width="51.3" customWidth="1"/>
    <col min="15362" max="15362" width="26" customWidth="1"/>
    <col min="15617" max="15617" width="51.3" customWidth="1"/>
    <col min="15618" max="15618" width="26" customWidth="1"/>
    <col min="15873" max="15873" width="51.3" customWidth="1"/>
    <col min="15874" max="15874" width="26" customWidth="1"/>
    <col min="16129" max="16129" width="51.3" customWidth="1"/>
    <col min="16130" max="16130" width="26" customWidth="1"/>
  </cols>
  <sheetData>
    <row r="1" spans="1:2" ht="13.5">
      <c r="A1" t="s">
        <v>1060</v>
      </c>
    </row>
    <row r="2" spans="1:2" ht="21.75">
      <c r="A2" s="149" t="s">
        <v>1061</v>
      </c>
      <c r="B2" s="149"/>
    </row>
    <row r="3" spans="1:2" ht="13.5"/>
    <row r="4" spans="1:2" ht="20.25" customHeight="1">
      <c r="B4" s="20" t="s">
        <v>2</v>
      </c>
    </row>
    <row r="5" spans="1:2" ht="31.5" customHeight="1">
      <c r="A5" s="110" t="s">
        <v>3</v>
      </c>
      <c r="B5" s="150" t="s">
        <v>1062</v>
      </c>
    </row>
    <row r="6" spans="1:2" ht="17.25" customHeight="1">
      <c r="A6" s="151" t="s">
        <v>1063</v>
      </c>
      <c r="B6" s="152">
        <f>B7+B27</f>
        <v>351032</v>
      </c>
    </row>
    <row r="7" spans="1:2" ht="17.25" customHeight="1">
      <c r="A7" s="153" t="s">
        <v>1064</v>
      </c>
      <c r="B7" s="154">
        <v>345226</v>
      </c>
    </row>
    <row r="8" spans="1:2" ht="17.25" customHeight="1">
      <c r="A8" s="155" t="s">
        <v>1065</v>
      </c>
      <c r="B8" s="86">
        <v>51805</v>
      </c>
    </row>
    <row r="9" spans="1:2" ht="17.25" customHeight="1">
      <c r="A9" s="156" t="s">
        <v>1066</v>
      </c>
      <c r="B9" s="86">
        <v>112137</v>
      </c>
    </row>
    <row r="10" spans="1:2" ht="17.25" customHeight="1">
      <c r="A10" s="157" t="s">
        <v>1067</v>
      </c>
      <c r="B10" s="86">
        <v>12857</v>
      </c>
    </row>
    <row r="11" spans="1:2" ht="17.25" customHeight="1">
      <c r="A11" s="157" t="s">
        <v>1068</v>
      </c>
      <c r="B11" s="86">
        <v>8710</v>
      </c>
    </row>
    <row r="12" spans="1:2" ht="17.25" customHeight="1">
      <c r="A12" s="157" t="s">
        <v>1069</v>
      </c>
      <c r="B12" s="86">
        <v>4145</v>
      </c>
    </row>
    <row r="13" spans="1:2" ht="17.25" customHeight="1">
      <c r="A13" s="157" t="s">
        <v>1070</v>
      </c>
      <c r="B13" s="86">
        <v>24</v>
      </c>
    </row>
    <row r="14" spans="1:2" ht="17.25" customHeight="1">
      <c r="A14" s="157" t="s">
        <v>1071</v>
      </c>
      <c r="B14" s="86">
        <v>2552</v>
      </c>
    </row>
    <row r="15" spans="1:2" ht="17.25" customHeight="1">
      <c r="A15" s="157" t="s">
        <v>1072</v>
      </c>
      <c r="B15" s="86">
        <v>9496</v>
      </c>
    </row>
    <row r="16" spans="1:2" ht="17.25" customHeight="1">
      <c r="A16" s="158" t="s">
        <v>1073</v>
      </c>
      <c r="B16" s="86">
        <v>3187</v>
      </c>
    </row>
    <row r="17" spans="1:2" ht="17.25" customHeight="1">
      <c r="A17" s="158" t="s">
        <v>1074</v>
      </c>
      <c r="B17" s="86">
        <v>26835</v>
      </c>
    </row>
    <row r="18" spans="1:2" ht="17.25" customHeight="1">
      <c r="A18" s="158" t="s">
        <v>1075</v>
      </c>
      <c r="B18" s="86">
        <v>1734</v>
      </c>
    </row>
    <row r="19" spans="1:2" ht="17.25" customHeight="1">
      <c r="A19" s="158" t="s">
        <v>1076</v>
      </c>
      <c r="B19" s="86">
        <v>45715</v>
      </c>
    </row>
    <row r="20" spans="1:2" ht="17.25" customHeight="1">
      <c r="A20" s="158" t="s">
        <v>1077</v>
      </c>
      <c r="B20" s="86">
        <v>11257</v>
      </c>
    </row>
    <row r="21" spans="1:2" ht="17.25" customHeight="1">
      <c r="A21" s="158" t="s">
        <v>1078</v>
      </c>
      <c r="B21" s="86">
        <v>282</v>
      </c>
    </row>
    <row r="22" spans="1:2" ht="17.25" customHeight="1">
      <c r="A22" s="158" t="s">
        <v>1079</v>
      </c>
      <c r="B22" s="86">
        <v>38393</v>
      </c>
    </row>
    <row r="23" spans="1:2" ht="17.25" customHeight="1">
      <c r="A23" s="158" t="s">
        <v>1080</v>
      </c>
      <c r="B23" s="86">
        <v>10696</v>
      </c>
    </row>
    <row r="24" spans="1:2" ht="17.25" customHeight="1">
      <c r="A24" s="158" t="s">
        <v>1081</v>
      </c>
      <c r="B24" s="86">
        <v>2162</v>
      </c>
    </row>
    <row r="25" spans="1:2" ht="17.25" customHeight="1">
      <c r="A25" s="157" t="s">
        <v>1082</v>
      </c>
      <c r="B25" s="86">
        <v>3239</v>
      </c>
    </row>
    <row r="26" spans="1:2" ht="17.25" customHeight="1">
      <c r="A26" s="153"/>
      <c r="B26" s="154"/>
    </row>
    <row r="27" spans="1:2" ht="17.25" customHeight="1">
      <c r="A27" s="159" t="s">
        <v>1083</v>
      </c>
      <c r="B27" s="152">
        <v>5806</v>
      </c>
    </row>
    <row r="28" spans="1:2" ht="17.25" customHeight="1">
      <c r="A28" s="160" t="s">
        <v>1084</v>
      </c>
      <c r="B28" s="154">
        <v>40</v>
      </c>
    </row>
    <row r="29" spans="1:2" ht="17.25" customHeight="1">
      <c r="A29" s="161" t="s">
        <v>1085</v>
      </c>
      <c r="B29" s="154">
        <v>100</v>
      </c>
    </row>
    <row r="30" spans="1:2" ht="17.25" customHeight="1">
      <c r="A30" s="160" t="s">
        <v>1086</v>
      </c>
      <c r="B30" s="154">
        <v>39</v>
      </c>
    </row>
    <row r="31" spans="1:2" ht="17.25" customHeight="1">
      <c r="A31" s="162" t="s">
        <v>1087</v>
      </c>
      <c r="B31" s="154">
        <v>125</v>
      </c>
    </row>
    <row r="32" spans="1:2" ht="17.25" customHeight="1">
      <c r="A32" s="162" t="s">
        <v>1088</v>
      </c>
      <c r="B32" s="154">
        <v>777</v>
      </c>
    </row>
    <row r="33" spans="1:2" ht="17.25" customHeight="1">
      <c r="A33" s="162" t="s">
        <v>1089</v>
      </c>
      <c r="B33" s="154">
        <v>241</v>
      </c>
    </row>
    <row r="34" spans="1:2" ht="17.25" customHeight="1">
      <c r="A34" s="160" t="s">
        <v>1090</v>
      </c>
      <c r="B34" s="154">
        <v>360</v>
      </c>
    </row>
    <row r="35" spans="1:2" ht="17.25" customHeight="1">
      <c r="A35" s="160" t="s">
        <v>1091</v>
      </c>
      <c r="B35" s="86">
        <v>2989</v>
      </c>
    </row>
    <row r="36" spans="1:2" ht="17.25" customHeight="1">
      <c r="A36" s="160" t="s">
        <v>1092</v>
      </c>
      <c r="B36" s="86">
        <v>1115</v>
      </c>
    </row>
    <row r="37" spans="1:2" ht="17.25" customHeight="1">
      <c r="A37" s="160" t="s">
        <v>1093</v>
      </c>
      <c r="B37" s="154">
        <v>20</v>
      </c>
    </row>
    <row r="38" spans="1:2" ht="17.25" customHeight="1">
      <c r="A38" s="163"/>
      <c r="B38" s="163"/>
    </row>
    <row r="39" spans="1:2" ht="17.25" customHeight="1">
      <c r="A39" s="163"/>
      <c r="B39" s="163"/>
    </row>
    <row r="40" spans="1:2" ht="17.25" customHeight="1">
      <c r="A40" s="164" t="s">
        <v>1094</v>
      </c>
      <c r="B40" s="152">
        <v>15524</v>
      </c>
    </row>
    <row r="41" spans="1:2" ht="17.25" customHeight="1">
      <c r="A41" s="165" t="s">
        <v>1095</v>
      </c>
      <c r="B41" s="166">
        <v>1452</v>
      </c>
    </row>
    <row r="42" spans="1:2" ht="17.25" customHeight="1">
      <c r="A42" s="165" t="s">
        <v>1096</v>
      </c>
      <c r="B42" s="166">
        <v>1551</v>
      </c>
    </row>
    <row r="43" spans="1:2" ht="17.25" customHeight="1">
      <c r="A43" s="165" t="s">
        <v>1097</v>
      </c>
      <c r="B43" s="166">
        <v>22</v>
      </c>
    </row>
    <row r="44" spans="1:2" ht="17.25" customHeight="1">
      <c r="A44" s="165" t="s">
        <v>1098</v>
      </c>
      <c r="B44" s="166">
        <v>12499</v>
      </c>
    </row>
    <row r="45" spans="1:2" ht="17.25" customHeight="1">
      <c r="A45" s="42"/>
      <c r="B45" s="163"/>
    </row>
    <row r="46" spans="1:2" ht="17.25" customHeight="1">
      <c r="A46" s="163"/>
      <c r="B46" s="163"/>
    </row>
    <row r="47" spans="1:2" ht="17.25" customHeight="1">
      <c r="A47" s="163"/>
      <c r="B47" s="163"/>
    </row>
    <row r="48" spans="1:2" ht="17.25" customHeight="1">
      <c r="A48" s="164" t="s">
        <v>1099</v>
      </c>
      <c r="B48" s="167">
        <f>B40+B6</f>
        <v>366556</v>
      </c>
    </row>
    <row r="49" spans="1:2" ht="13.5">
      <c r="A49" s="168"/>
      <c r="B49" s="168"/>
    </row>
  </sheetData>
  <mergeCells count="1">
    <mergeCell ref="A2:B2"/>
  </mergeCells>
  <printOptions horizontalCentered="1"/>
  <pageMargins left="0.748031496062992" right="0.748031496062992" top="0.984251968503937" bottom="0.984251968503937" header="0.511811023622047" footer="0.511811023622047"/>
  <pageSetup orientation="portrait" paperSize="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da0c364-7c2d-4126-a2d5-56d9ba2d29b9}">
  <sheetPr>
    <tabColor indexed="37"/>
  </sheetPr>
  <dimension ref="A1:B17"/>
  <sheetViews>
    <sheetView workbookViewId="0" topLeftCell="A1">
      <selection pane="topLeft" activeCell="F10" sqref="F10"/>
    </sheetView>
  </sheetViews>
  <sheetFormatPr defaultColWidth="9" defaultRowHeight="13.5" outlineLevelCol="1"/>
  <cols>
    <col min="1" max="1" width="34.8" customWidth="1"/>
    <col min="2" max="2" width="32.3" customWidth="1"/>
  </cols>
  <sheetData>
    <row r="1" spans="1:2" ht="13.5">
      <c r="A1" t="s">
        <v>1100</v>
      </c>
    </row>
    <row r="2" spans="1:2" ht="33" customHeight="1">
      <c r="A2" s="140" t="s">
        <v>1101</v>
      </c>
      <c r="B2" s="140"/>
    </row>
    <row r="3" spans="1:2" ht="26.25" customHeight="1">
      <c r="A3" s="141"/>
      <c r="B3" s="142" t="s">
        <v>2</v>
      </c>
    </row>
    <row r="4" spans="1:2" ht="30" customHeight="1">
      <c r="A4" s="71" t="s">
        <v>1102</v>
      </c>
      <c r="B4" s="143" t="s">
        <v>1103</v>
      </c>
    </row>
    <row r="5" spans="1:2" ht="37.5" customHeight="1">
      <c r="A5" s="144" t="s">
        <v>1104</v>
      </c>
      <c r="B5" s="145"/>
    </row>
    <row r="6" spans="1:2" ht="37.5" customHeight="1">
      <c r="A6" s="126" t="s">
        <v>1105</v>
      </c>
      <c r="B6" s="146"/>
    </row>
    <row r="7" spans="1:2" ht="37.5" customHeight="1">
      <c r="A7" s="126" t="s">
        <v>1106</v>
      </c>
      <c r="B7" s="146"/>
    </row>
    <row r="8" spans="1:2" ht="37.5" customHeight="1">
      <c r="A8" s="126" t="s">
        <v>1107</v>
      </c>
      <c r="B8" s="146"/>
    </row>
    <row r="9" spans="1:2" ht="37.5" customHeight="1">
      <c r="A9" s="126" t="s">
        <v>1108</v>
      </c>
      <c r="B9" s="146"/>
    </row>
    <row r="10" spans="1:2" ht="37.5" customHeight="1">
      <c r="A10" s="126" t="s">
        <v>1109</v>
      </c>
      <c r="B10" s="146"/>
    </row>
    <row r="11" spans="1:2" ht="37.5" customHeight="1">
      <c r="A11" s="129" t="s">
        <v>20</v>
      </c>
      <c r="B11" s="146"/>
    </row>
    <row r="12" spans="1:2" ht="37.5" customHeight="1">
      <c r="A12" s="132"/>
      <c r="B12" s="146"/>
    </row>
    <row r="13" spans="1:2" ht="37.5" customHeight="1">
      <c r="A13" s="132"/>
      <c r="B13" s="146"/>
    </row>
    <row r="14" spans="1:2" ht="37.5" customHeight="1">
      <c r="A14" s="132"/>
      <c r="B14" s="146"/>
    </row>
    <row r="15" spans="1:2" ht="37.5" customHeight="1">
      <c r="A15" s="132"/>
      <c r="B15" s="146"/>
    </row>
    <row r="16" spans="1:2" ht="37.5" customHeight="1">
      <c r="A16" s="132"/>
      <c r="B16" s="146"/>
    </row>
    <row r="17" spans="1:2" ht="36.75" customHeight="1">
      <c r="A17" s="147" t="s">
        <v>1110</v>
      </c>
      <c r="B17" s="148"/>
    </row>
  </sheetData>
  <mergeCells count="1">
    <mergeCell ref="A2:B2"/>
  </mergeCells>
  <printOptions horizontalCentered="1"/>
  <pageMargins left="0.748031496062992" right="0.748031496062992" top="0.984251968503937" bottom="0.984251968503937" header="0.511811023622047" footer="0.511811023622047"/>
  <pageSetup orientation="portrait" paperSize="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d901bafb-9568-40e5-a674-d9151adde828}">
  <sheetPr>
    <tabColor indexed="37"/>
  </sheetPr>
  <dimension ref="A1:B20"/>
  <sheetViews>
    <sheetView showZeros="0" workbookViewId="0" topLeftCell="A1">
      <pane xSplit="1" ySplit="4" topLeftCell="B8" activePane="bottomRight" state="frozen"/>
      <selection pane="topLeft" activeCell="A1" sqref="A1"/>
      <selection pane="bottomLeft" activeCell="A1" sqref="A1"/>
      <selection pane="topRight" activeCell="A1" sqref="A1"/>
      <selection pane="bottomRight" activeCell="G13" sqref="G13"/>
    </sheetView>
  </sheetViews>
  <sheetFormatPr defaultColWidth="9" defaultRowHeight="13.5" customHeight="1" outlineLevelCol="1"/>
  <cols>
    <col min="1" max="1" width="38.8" style="106" customWidth="1"/>
    <col min="2" max="2" width="25.6" style="106" customWidth="1"/>
    <col min="3" max="16384" width="9" style="106"/>
  </cols>
  <sheetData>
    <row r="1" spans="1:2" ht="13.5" customHeight="1">
      <c r="A1" s="106" t="s">
        <v>1111</v>
      </c>
      <c r="B1" s="106"/>
    </row>
    <row r="2" spans="1:2" ht="50.25" customHeight="1">
      <c r="A2" s="123" t="s">
        <v>1112</v>
      </c>
      <c r="B2" s="123"/>
    </row>
    <row r="3" spans="1:2" ht="26.25" customHeight="1">
      <c r="A3" s="106"/>
      <c r="B3" s="109" t="s">
        <v>2</v>
      </c>
    </row>
    <row r="4" spans="1:2" ht="32.25" customHeight="1">
      <c r="A4" s="124" t="s">
        <v>1113</v>
      </c>
      <c r="B4" s="125" t="s">
        <v>4</v>
      </c>
    </row>
    <row r="5" spans="1:2" ht="15" customHeight="1">
      <c r="A5" s="124"/>
      <c r="B5" s="125"/>
    </row>
    <row r="6" spans="1:2" ht="37.5" customHeight="1">
      <c r="A6" s="126" t="s">
        <v>1104</v>
      </c>
      <c r="B6" s="130"/>
    </row>
    <row r="7" spans="1:2" ht="37.5" customHeight="1">
      <c r="A7" s="126" t="s">
        <v>1105</v>
      </c>
      <c r="B7" s="130"/>
    </row>
    <row r="8" spans="1:2" ht="37.5" customHeight="1">
      <c r="A8" s="126" t="s">
        <v>1106</v>
      </c>
      <c r="B8" s="130"/>
    </row>
    <row r="9" spans="1:2" ht="37.5" customHeight="1">
      <c r="A9" s="126" t="s">
        <v>1107</v>
      </c>
      <c r="B9" s="130"/>
    </row>
    <row r="10" spans="1:2" ht="37.5" customHeight="1">
      <c r="A10" s="126" t="s">
        <v>1108</v>
      </c>
      <c r="B10" s="130"/>
    </row>
    <row r="11" spans="1:2" ht="37.5" customHeight="1">
      <c r="A11" s="126" t="s">
        <v>1109</v>
      </c>
      <c r="B11" s="130"/>
    </row>
    <row r="12" spans="1:2" ht="37.5" customHeight="1">
      <c r="A12" s="129" t="s">
        <v>20</v>
      </c>
      <c r="B12" s="130"/>
    </row>
    <row r="13" spans="1:2" ht="37.5" customHeight="1">
      <c r="A13" s="129"/>
      <c r="B13" s="130"/>
    </row>
    <row r="14" spans="1:2" ht="37.5" customHeight="1">
      <c r="A14" s="129"/>
      <c r="B14" s="130"/>
    </row>
    <row r="15" spans="1:2" ht="37.5" customHeight="1">
      <c r="A15" s="136"/>
      <c r="B15" s="130"/>
    </row>
    <row r="16" spans="1:2" ht="37.5" customHeight="1">
      <c r="A16" s="136"/>
      <c r="B16" s="130"/>
    </row>
    <row r="17" spans="1:2" ht="37.5" customHeight="1">
      <c r="A17" s="132"/>
      <c r="B17" s="130"/>
    </row>
    <row r="18" spans="1:2" ht="37.5" customHeight="1">
      <c r="A18" s="137"/>
      <c r="B18" s="130"/>
    </row>
    <row r="19" spans="1:2" ht="37.5" customHeight="1">
      <c r="A19" s="136"/>
      <c r="B19" s="130"/>
    </row>
    <row r="20" spans="1:2" ht="37.5" customHeight="1">
      <c r="A20" s="138" t="s">
        <v>1114</v>
      </c>
      <c r="B20" s="139"/>
    </row>
  </sheetData>
  <mergeCells count="3">
    <mergeCell ref="A2:B2"/>
    <mergeCell ref="A4:A5"/>
    <mergeCell ref="B4:B5"/>
  </mergeCells>
  <printOptions horizontalCentered="1"/>
  <pageMargins left="0.31496062992126" right="0.31496062992126" top="0.748031496062992" bottom="0.748031496062992" header="0.31496062992126" footer="0.31496062992126"/>
  <pageSetup firstPageNumber="-4105" useFirstPageNumber="1" horizontalDpi="1200" verticalDpi="1200" orientation="portrait" paperSize="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c82d786d-fc89-4406-80ac-b02ce4e2899d}">
  <sheetPr>
    <tabColor indexed="37"/>
  </sheetPr>
  <dimension ref="A1:B21"/>
  <sheetViews>
    <sheetView showZeros="0" workbookViewId="0" topLeftCell="A1">
      <selection pane="topLeft" activeCell="B4" sqref="B4:B5"/>
    </sheetView>
  </sheetViews>
  <sheetFormatPr defaultColWidth="9" defaultRowHeight="13.5" customHeight="1" outlineLevelCol="1"/>
  <cols>
    <col min="1" max="1" width="36.6" style="106" customWidth="1"/>
    <col min="2" max="2" width="26.3" style="106" customWidth="1"/>
    <col min="3" max="16384" width="9" style="106"/>
  </cols>
  <sheetData>
    <row r="1" spans="1:2" ht="13.5" customHeight="1">
      <c r="A1" s="106" t="s">
        <v>1115</v>
      </c>
      <c r="B1" s="106"/>
    </row>
    <row r="2" spans="1:2" ht="50.25" customHeight="1">
      <c r="A2" s="123" t="s">
        <v>1116</v>
      </c>
      <c r="B2" s="123"/>
    </row>
    <row r="3" spans="1:2" ht="26.25" customHeight="1">
      <c r="A3" s="106"/>
      <c r="B3" s="109" t="s">
        <v>2</v>
      </c>
    </row>
    <row r="4" spans="1:2" ht="15" customHeight="1">
      <c r="A4" s="124" t="s">
        <v>1102</v>
      </c>
      <c r="B4" s="125" t="s">
        <v>4</v>
      </c>
    </row>
    <row r="5" spans="1:2" ht="15" customHeight="1">
      <c r="A5" s="124"/>
      <c r="B5" s="125"/>
    </row>
    <row r="6" spans="1:2" ht="37.5" customHeight="1">
      <c r="A6" s="126" t="s">
        <v>1104</v>
      </c>
      <c r="B6" s="127"/>
    </row>
    <row r="7" spans="1:2" ht="37.5" customHeight="1">
      <c r="A7" s="126" t="s">
        <v>1105</v>
      </c>
      <c r="B7" s="128"/>
    </row>
    <row r="8" spans="1:2" ht="37.5" customHeight="1">
      <c r="A8" s="126" t="s">
        <v>1106</v>
      </c>
      <c r="B8" s="128"/>
    </row>
    <row r="9" spans="1:2" ht="37.5" customHeight="1">
      <c r="A9" s="126" t="s">
        <v>1107</v>
      </c>
      <c r="B9" s="128"/>
    </row>
    <row r="10" spans="1:2" ht="37.5" customHeight="1">
      <c r="A10" s="126" t="s">
        <v>1108</v>
      </c>
      <c r="B10" s="128"/>
    </row>
    <row r="11" spans="1:2" ht="37.5" customHeight="1">
      <c r="A11" s="126" t="s">
        <v>1109</v>
      </c>
      <c r="B11" s="128"/>
    </row>
    <row r="12" spans="1:2" ht="37.5" customHeight="1">
      <c r="A12" s="129" t="s">
        <v>20</v>
      </c>
      <c r="B12" s="130"/>
    </row>
    <row r="13" spans="1:2" ht="37.5" customHeight="1">
      <c r="A13" s="131"/>
      <c r="B13" s="130"/>
    </row>
    <row r="14" spans="1:2" ht="37.5" customHeight="1">
      <c r="A14" s="129"/>
      <c r="B14" s="130"/>
    </row>
    <row r="15" spans="1:2" ht="37.5" customHeight="1">
      <c r="A15" s="129"/>
      <c r="B15" s="130"/>
    </row>
    <row r="16" spans="1:2" ht="37.5" customHeight="1">
      <c r="A16" s="131"/>
      <c r="B16" s="130"/>
    </row>
    <row r="17" spans="1:2" ht="37.5" customHeight="1">
      <c r="A17" s="132"/>
      <c r="B17" s="130"/>
    </row>
    <row r="18" spans="1:2" ht="37.5" customHeight="1">
      <c r="A18" s="131"/>
      <c r="B18" s="130"/>
    </row>
    <row r="19" spans="1:2" ht="37.5" customHeight="1">
      <c r="A19" s="131"/>
      <c r="B19" s="130"/>
    </row>
    <row r="20" spans="1:2" ht="37.5" customHeight="1">
      <c r="A20" s="133" t="s">
        <v>1114</v>
      </c>
      <c r="B20" s="134"/>
    </row>
    <row r="21" spans="1:2" ht="13.5" customHeight="1">
      <c r="A21" s="135"/>
      <c r="B21" s="135"/>
    </row>
  </sheetData>
  <mergeCells count="3">
    <mergeCell ref="A2:B2"/>
    <mergeCell ref="A4:A5"/>
    <mergeCell ref="B4:B5"/>
  </mergeCells>
  <printOptions horizontalCentered="1"/>
  <pageMargins left="0.31496062992126" right="0.31496062992126" top="0.748031496062992" bottom="0.748031496062992" header="0.31496062992126" footer="0.31496062992126"/>
  <pageSetup firstPageNumber="-4105" useFirstPageNumber="1" horizontalDpi="1200" verticalDpi="1200" orientation="portrait" paperSize="9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cbde7db9-c373-4272-bf78-b0c2631bed3d}">
  <sheetPr>
    <tabColor indexed="16"/>
  </sheetPr>
  <dimension ref="A1:B18"/>
  <sheetViews>
    <sheetView workbookViewId="0" topLeftCell="A1">
      <selection pane="topLeft" activeCell="G10" sqref="G10"/>
    </sheetView>
  </sheetViews>
  <sheetFormatPr defaultColWidth="8.88" defaultRowHeight="13.5" outlineLevelCol="1"/>
  <cols>
    <col min="1" max="1" width="45.1" style="52" customWidth="1"/>
    <col min="2" max="2" width="22.4" style="52" customWidth="1"/>
    <col min="3" max="256" width="8.9" style="52"/>
    <col min="257" max="257" width="45.1" style="52" customWidth="1"/>
    <col min="258" max="258" width="22.4" style="52" customWidth="1"/>
    <col min="259" max="512" width="8.9" style="52"/>
    <col min="513" max="513" width="45.1" style="52" customWidth="1"/>
    <col min="514" max="514" width="22.4" style="52" customWidth="1"/>
    <col min="515" max="768" width="8.9" style="52"/>
    <col min="769" max="769" width="45.1" style="52" customWidth="1"/>
    <col min="770" max="770" width="22.4" style="52" customWidth="1"/>
    <col min="771" max="1024" width="8.9" style="52"/>
    <col min="1025" max="1025" width="45.1" style="52" customWidth="1"/>
    <col min="1026" max="1026" width="22.4" style="52" customWidth="1"/>
    <col min="1027" max="1280" width="8.9" style="52"/>
    <col min="1281" max="1281" width="45.1" style="52" customWidth="1"/>
    <col min="1282" max="1282" width="22.4" style="52" customWidth="1"/>
    <col min="1283" max="1536" width="8.9" style="52"/>
    <col min="1537" max="1537" width="45.1" style="52" customWidth="1"/>
    <col min="1538" max="1538" width="22.4" style="52" customWidth="1"/>
    <col min="1539" max="1792" width="8.9" style="52"/>
    <col min="1793" max="1793" width="45.1" style="52" customWidth="1"/>
    <col min="1794" max="1794" width="22.4" style="52" customWidth="1"/>
    <col min="1795" max="2048" width="8.9" style="52"/>
    <col min="2049" max="2049" width="45.1" style="52" customWidth="1"/>
    <col min="2050" max="2050" width="22.4" style="52" customWidth="1"/>
    <col min="2051" max="2304" width="8.9" style="52"/>
    <col min="2305" max="2305" width="45.1" style="52" customWidth="1"/>
    <col min="2306" max="2306" width="22.4" style="52" customWidth="1"/>
    <col min="2307" max="2560" width="8.9" style="52"/>
    <col min="2561" max="2561" width="45.1" style="52" customWidth="1"/>
    <col min="2562" max="2562" width="22.4" style="52" customWidth="1"/>
    <col min="2563" max="2816" width="8.9" style="52"/>
    <col min="2817" max="2817" width="45.1" style="52" customWidth="1"/>
    <col min="2818" max="2818" width="22.4" style="52" customWidth="1"/>
    <col min="2819" max="3072" width="8.9" style="52"/>
    <col min="3073" max="3073" width="45.1" style="52" customWidth="1"/>
    <col min="3074" max="3074" width="22.4" style="52" customWidth="1"/>
    <col min="3075" max="3328" width="8.9" style="52"/>
    <col min="3329" max="3329" width="45.1" style="52" customWidth="1"/>
    <col min="3330" max="3330" width="22.4" style="52" customWidth="1"/>
    <col min="3331" max="3584" width="8.9" style="52"/>
    <col min="3585" max="3585" width="45.1" style="52" customWidth="1"/>
    <col min="3586" max="3586" width="22.4" style="52" customWidth="1"/>
    <col min="3587" max="3840" width="8.9" style="52"/>
    <col min="3841" max="3841" width="45.1" style="52" customWidth="1"/>
    <col min="3842" max="3842" width="22.4" style="52" customWidth="1"/>
    <col min="3843" max="4096" width="8.9" style="52"/>
    <col min="4097" max="4097" width="45.1" style="52" customWidth="1"/>
    <col min="4098" max="4098" width="22.4" style="52" customWidth="1"/>
    <col min="4099" max="4352" width="8.9" style="52"/>
    <col min="4353" max="4353" width="45.1" style="52" customWidth="1"/>
    <col min="4354" max="4354" width="22.4" style="52" customWidth="1"/>
    <col min="4355" max="4608" width="8.9" style="52"/>
    <col min="4609" max="4609" width="45.1" style="52" customWidth="1"/>
    <col min="4610" max="4610" width="22.4" style="52" customWidth="1"/>
    <col min="4611" max="4864" width="8.9" style="52"/>
    <col min="4865" max="4865" width="45.1" style="52" customWidth="1"/>
    <col min="4866" max="4866" width="22.4" style="52" customWidth="1"/>
    <col min="4867" max="5120" width="8.9" style="52"/>
    <col min="5121" max="5121" width="45.1" style="52" customWidth="1"/>
    <col min="5122" max="5122" width="22.4" style="52" customWidth="1"/>
    <col min="5123" max="5376" width="8.9" style="52"/>
    <col min="5377" max="5377" width="45.1" style="52" customWidth="1"/>
    <col min="5378" max="5378" width="22.4" style="52" customWidth="1"/>
    <col min="5379" max="5632" width="8.9" style="52"/>
    <col min="5633" max="5633" width="45.1" style="52" customWidth="1"/>
    <col min="5634" max="5634" width="22.4" style="52" customWidth="1"/>
    <col min="5635" max="5888" width="8.9" style="52"/>
    <col min="5889" max="5889" width="45.1" style="52" customWidth="1"/>
    <col min="5890" max="5890" width="22.4" style="52" customWidth="1"/>
    <col min="5891" max="6144" width="8.9" style="52"/>
    <col min="6145" max="6145" width="45.1" style="52" customWidth="1"/>
    <col min="6146" max="6146" width="22.4" style="52" customWidth="1"/>
    <col min="6147" max="6400" width="8.9" style="52"/>
    <col min="6401" max="6401" width="45.1" style="52" customWidth="1"/>
    <col min="6402" max="6402" width="22.4" style="52" customWidth="1"/>
    <col min="6403" max="6656" width="8.9" style="52"/>
    <col min="6657" max="6657" width="45.1" style="52" customWidth="1"/>
    <col min="6658" max="6658" width="22.4" style="52" customWidth="1"/>
    <col min="6659" max="6912" width="8.9" style="52"/>
    <col min="6913" max="6913" width="45.1" style="52" customWidth="1"/>
    <col min="6914" max="6914" width="22.4" style="52" customWidth="1"/>
    <col min="6915" max="7168" width="8.9" style="52"/>
    <col min="7169" max="7169" width="45.1" style="52" customWidth="1"/>
    <col min="7170" max="7170" width="22.4" style="52" customWidth="1"/>
    <col min="7171" max="7424" width="8.9" style="52"/>
    <col min="7425" max="7425" width="45.1" style="52" customWidth="1"/>
    <col min="7426" max="7426" width="22.4" style="52" customWidth="1"/>
    <col min="7427" max="7680" width="8.9" style="52"/>
    <col min="7681" max="7681" width="45.1" style="52" customWidth="1"/>
    <col min="7682" max="7682" width="22.4" style="52" customWidth="1"/>
    <col min="7683" max="7936" width="8.9" style="52"/>
    <col min="7937" max="7937" width="45.1" style="52" customWidth="1"/>
    <col min="7938" max="7938" width="22.4" style="52" customWidth="1"/>
    <col min="7939" max="8192" width="8.9" style="52"/>
    <col min="8193" max="8193" width="45.1" style="52" customWidth="1"/>
    <col min="8194" max="8194" width="22.4" style="52" customWidth="1"/>
    <col min="8195" max="8448" width="8.9" style="52"/>
    <col min="8449" max="8449" width="45.1" style="52" customWidth="1"/>
    <col min="8450" max="8450" width="22.4" style="52" customWidth="1"/>
    <col min="8451" max="8704" width="8.9" style="52"/>
    <col min="8705" max="8705" width="45.1" style="52" customWidth="1"/>
    <col min="8706" max="8706" width="22.4" style="52" customWidth="1"/>
    <col min="8707" max="8960" width="8.9" style="52"/>
    <col min="8961" max="8961" width="45.1" style="52" customWidth="1"/>
    <col min="8962" max="8962" width="22.4" style="52" customWidth="1"/>
    <col min="8963" max="9216" width="8.9" style="52"/>
    <col min="9217" max="9217" width="45.1" style="52" customWidth="1"/>
    <col min="9218" max="9218" width="22.4" style="52" customWidth="1"/>
    <col min="9219" max="9472" width="8.9" style="52"/>
    <col min="9473" max="9473" width="45.1" style="52" customWidth="1"/>
    <col min="9474" max="9474" width="22.4" style="52" customWidth="1"/>
    <col min="9475" max="9728" width="8.9" style="52"/>
    <col min="9729" max="9729" width="45.1" style="52" customWidth="1"/>
    <col min="9730" max="9730" width="22.4" style="52" customWidth="1"/>
    <col min="9731" max="9984" width="8.9" style="52"/>
    <col min="9985" max="9985" width="45.1" style="52" customWidth="1"/>
    <col min="9986" max="9986" width="22.4" style="52" customWidth="1"/>
    <col min="9987" max="10240" width="8.9" style="52"/>
    <col min="10241" max="10241" width="45.1" style="52" customWidth="1"/>
    <col min="10242" max="10242" width="22.4" style="52" customWidth="1"/>
    <col min="10243" max="10496" width="8.9" style="52"/>
    <col min="10497" max="10497" width="45.1" style="52" customWidth="1"/>
    <col min="10498" max="10498" width="22.4" style="52" customWidth="1"/>
    <col min="10499" max="10752" width="8.9" style="52"/>
    <col min="10753" max="10753" width="45.1" style="52" customWidth="1"/>
    <col min="10754" max="10754" width="22.4" style="52" customWidth="1"/>
    <col min="10755" max="11008" width="8.9" style="52"/>
    <col min="11009" max="11009" width="45.1" style="52" customWidth="1"/>
    <col min="11010" max="11010" width="22.4" style="52" customWidth="1"/>
    <col min="11011" max="11264" width="8.9" style="52"/>
    <col min="11265" max="11265" width="45.1" style="52" customWidth="1"/>
    <col min="11266" max="11266" width="22.4" style="52" customWidth="1"/>
    <col min="11267" max="11520" width="8.9" style="52"/>
    <col min="11521" max="11521" width="45.1" style="52" customWidth="1"/>
    <col min="11522" max="11522" width="22.4" style="52" customWidth="1"/>
    <col min="11523" max="11776" width="8.9" style="52"/>
    <col min="11777" max="11777" width="45.1" style="52" customWidth="1"/>
    <col min="11778" max="11778" width="22.4" style="52" customWidth="1"/>
    <col min="11779" max="12032" width="8.9" style="52"/>
    <col min="12033" max="12033" width="45.1" style="52" customWidth="1"/>
    <col min="12034" max="12034" width="22.4" style="52" customWidth="1"/>
    <col min="12035" max="12288" width="8.9" style="52"/>
    <col min="12289" max="12289" width="45.1" style="52" customWidth="1"/>
    <col min="12290" max="12290" width="22.4" style="52" customWidth="1"/>
    <col min="12291" max="12544" width="8.9" style="52"/>
    <col min="12545" max="12545" width="45.1" style="52" customWidth="1"/>
    <col min="12546" max="12546" width="22.4" style="52" customWidth="1"/>
    <col min="12547" max="12800" width="8.9" style="52"/>
    <col min="12801" max="12801" width="45.1" style="52" customWidth="1"/>
    <col min="12802" max="12802" width="22.4" style="52" customWidth="1"/>
    <col min="12803" max="13056" width="8.9" style="52"/>
    <col min="13057" max="13057" width="45.1" style="52" customWidth="1"/>
    <col min="13058" max="13058" width="22.4" style="52" customWidth="1"/>
    <col min="13059" max="13312" width="8.9" style="52"/>
    <col min="13313" max="13313" width="45.1" style="52" customWidth="1"/>
    <col min="13314" max="13314" width="22.4" style="52" customWidth="1"/>
    <col min="13315" max="13568" width="8.9" style="52"/>
    <col min="13569" max="13569" width="45.1" style="52" customWidth="1"/>
    <col min="13570" max="13570" width="22.4" style="52" customWidth="1"/>
    <col min="13571" max="13824" width="8.9" style="52"/>
    <col min="13825" max="13825" width="45.1" style="52" customWidth="1"/>
    <col min="13826" max="13826" width="22.4" style="52" customWidth="1"/>
    <col min="13827" max="14080" width="8.9" style="52"/>
    <col min="14081" max="14081" width="45.1" style="52" customWidth="1"/>
    <col min="14082" max="14082" width="22.4" style="52" customWidth="1"/>
    <col min="14083" max="14336" width="8.9" style="52"/>
    <col min="14337" max="14337" width="45.1" style="52" customWidth="1"/>
    <col min="14338" max="14338" width="22.4" style="52" customWidth="1"/>
    <col min="14339" max="14592" width="8.9" style="52"/>
    <col min="14593" max="14593" width="45.1" style="52" customWidth="1"/>
    <col min="14594" max="14594" width="22.4" style="52" customWidth="1"/>
    <col min="14595" max="14848" width="8.9" style="52"/>
    <col min="14849" max="14849" width="45.1" style="52" customWidth="1"/>
    <col min="14850" max="14850" width="22.4" style="52" customWidth="1"/>
    <col min="14851" max="15104" width="8.9" style="52"/>
    <col min="15105" max="15105" width="45.1" style="52" customWidth="1"/>
    <col min="15106" max="15106" width="22.4" style="52" customWidth="1"/>
    <col min="15107" max="15360" width="8.9" style="52"/>
    <col min="15361" max="15361" width="45.1" style="52" customWidth="1"/>
    <col min="15362" max="15362" width="22.4" style="52" customWidth="1"/>
    <col min="15363" max="15616" width="8.9" style="52"/>
    <col min="15617" max="15617" width="45.1" style="52" customWidth="1"/>
    <col min="15618" max="15618" width="22.4" style="52" customWidth="1"/>
    <col min="15619" max="15872" width="8.9" style="52"/>
    <col min="15873" max="15873" width="45.1" style="52" customWidth="1"/>
    <col min="15874" max="15874" width="22.4" style="52" customWidth="1"/>
    <col min="15875" max="16128" width="8.9" style="52"/>
    <col min="16129" max="16129" width="45.1" style="52" customWidth="1"/>
    <col min="16130" max="16130" width="22.4" style="52" customWidth="1"/>
    <col min="16131" max="16384" width="8.9" style="52"/>
  </cols>
  <sheetData>
    <row r="1" spans="1:2" ht="13.5">
      <c r="A1" s="52" t="s">
        <v>1117</v>
      </c>
      <c r="B1" s="52"/>
    </row>
    <row r="2" spans="1:2" ht="25.5">
      <c r="A2" s="53" t="s">
        <v>1118</v>
      </c>
      <c r="B2" s="53"/>
    </row>
    <row r="3" spans="1:2" ht="23.25" customHeight="1">
      <c r="A3" s="54"/>
      <c r="B3" s="55" t="s">
        <v>2</v>
      </c>
    </row>
    <row r="4" spans="1:2" ht="37.5" customHeight="1">
      <c r="A4" s="56" t="s">
        <v>1119</v>
      </c>
      <c r="B4" s="57" t="s">
        <v>1120</v>
      </c>
    </row>
    <row r="5" spans="1:2" ht="26.25" customHeight="1">
      <c r="A5" s="58" t="s">
        <v>1121</v>
      </c>
      <c r="B5" s="59"/>
    </row>
    <row r="6" spans="1:2" ht="26.25" customHeight="1">
      <c r="A6" s="60" t="s">
        <v>1122</v>
      </c>
      <c r="B6" s="61"/>
    </row>
    <row r="7" spans="1:2" ht="26.25" customHeight="1">
      <c r="A7" s="60" t="s">
        <v>1123</v>
      </c>
      <c r="B7" s="61">
        <v>369102</v>
      </c>
    </row>
    <row r="8" spans="1:2" ht="26.25" customHeight="1">
      <c r="A8" s="60" t="s">
        <v>1124</v>
      </c>
      <c r="B8" s="62"/>
    </row>
    <row r="9" spans="1:2" ht="26.25" customHeight="1">
      <c r="A9" s="60" t="s">
        <v>1125</v>
      </c>
      <c r="B9" s="62"/>
    </row>
    <row r="10" spans="1:2" ht="26.25" customHeight="1">
      <c r="A10" s="60" t="s">
        <v>1126</v>
      </c>
      <c r="B10" s="62">
        <v>297954</v>
      </c>
    </row>
    <row r="11" spans="1:2" ht="26.25" customHeight="1">
      <c r="A11" s="60"/>
      <c r="B11" s="62"/>
    </row>
    <row r="12" spans="1:2" ht="26.25" customHeight="1">
      <c r="A12" s="63" t="s">
        <v>20</v>
      </c>
      <c r="B12" s="62"/>
    </row>
    <row r="13" spans="1:2" ht="26.25" customHeight="1">
      <c r="A13" s="63"/>
      <c r="B13" s="62"/>
    </row>
    <row r="14" spans="1:2" ht="26.25" customHeight="1">
      <c r="A14" s="63"/>
      <c r="B14" s="62"/>
    </row>
    <row r="15" spans="1:2" ht="26.25" customHeight="1">
      <c r="A15" s="64"/>
      <c r="B15" s="62"/>
    </row>
    <row r="16" spans="1:2" ht="26.25" customHeight="1">
      <c r="A16" s="64"/>
      <c r="B16" s="62"/>
    </row>
    <row r="17" spans="1:2" ht="26.25" customHeight="1">
      <c r="A17" s="64"/>
      <c r="B17" s="62"/>
    </row>
    <row r="18" spans="1:2" ht="26.25" customHeight="1">
      <c r="A18" s="65"/>
      <c r="B18" s="66"/>
    </row>
  </sheetData>
  <mergeCells count="1">
    <mergeCell ref="A2:B2"/>
  </mergeCells>
  <printOptions horizontalCentered="1"/>
  <pageMargins left="0.748031496062992" right="0.748031496062992" top="0.984251968503937" bottom="0.984251968503937" header="0.511811023622047" footer="0.511811023622047"/>
  <pageSetup orientation="portrait" paperSize="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附表1一般公共预算收入预算表</vt:lpstr>
      <vt:lpstr>附表2一般公共预算支出预算表</vt:lpstr>
      <vt:lpstr>附表3一般公共预算本级支出预算表</vt:lpstr>
      <vt:lpstr>附表4一般公共预算基本支出预算表 </vt:lpstr>
      <vt:lpstr>附表5一般公共预算税收返还和转移支付预算表</vt:lpstr>
      <vt:lpstr>附表6税收返还分地区预算表</vt:lpstr>
      <vt:lpstr>附表7一般性转移支付分地区预算表 </vt:lpstr>
      <vt:lpstr>附表8专项转移支付分地区预算表</vt:lpstr>
      <vt:lpstr>附表9政府一般债务限额和余额情况表</vt:lpstr>
      <vt:lpstr>附表10政府性基金收入预算表</vt:lpstr>
      <vt:lpstr>附表11政府性基金支出预算表</vt:lpstr>
      <vt:lpstr>附表12政府性基金转移支付分项目预算表</vt:lpstr>
      <vt:lpstr>附表13政府专项债务限额和余额情况表</vt:lpstr>
      <vt:lpstr>附表14国资预算收入预算表  </vt:lpstr>
      <vt:lpstr>附表15国资预算支出预算表 </vt:lpstr>
      <vt:lpstr>附表16社保基金收入预算表</vt:lpstr>
      <vt:lpstr>附表17社保基金支出预算表 </vt:lpstr>
      <vt:lpstr>附表28部门三公经费预算情况表</vt:lpstr>
    </vt:vector>
  </TitlesOfParts>
  <Template/>
  <Manager/>
  <Company>微软中国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贾成亮</dc:creator>
  <cp:keywords/>
  <dc:description/>
  <cp:lastModifiedBy>Administrator</cp:lastModifiedBy>
  <cp:lastPrinted>2018-01-29T02:20:00Z</cp:lastPrinted>
  <dcterms:created xsi:type="dcterms:W3CDTF">2014-12-08T10:49:00Z</dcterms:created>
  <dcterms:modified xsi:type="dcterms:W3CDTF">2020-02-12T00:40:42Z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